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marieskvorova/Documents/OneDrive/PROJEKTY_OBCE/RABYNE/2017_KRAJ_FOV/1_zadani_zakazky/"/>
    </mc:Choice>
  </mc:AlternateContent>
  <bookViews>
    <workbookView xWindow="0" yWindow="460" windowWidth="28800" windowHeight="16000"/>
  </bookViews>
  <sheets>
    <sheet name="Lis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6" i="1"/>
  <c r="H24" i="1"/>
  <c r="H28" i="1"/>
  <c r="H29" i="1"/>
  <c r="H10" i="1"/>
  <c r="H32" i="1"/>
  <c r="H34" i="1"/>
  <c r="H36" i="1"/>
  <c r="H38" i="1"/>
  <c r="H31" i="1"/>
  <c r="H40" i="1"/>
  <c r="H47" i="1"/>
  <c r="H52" i="1"/>
  <c r="H59" i="1"/>
  <c r="H60" i="1"/>
  <c r="H68" i="1"/>
  <c r="H69" i="1"/>
  <c r="H75" i="1"/>
  <c r="H76" i="1"/>
  <c r="H78" i="1"/>
  <c r="H80" i="1"/>
  <c r="H39" i="1"/>
  <c r="H86" i="1"/>
  <c r="H87" i="1"/>
  <c r="H88" i="1"/>
  <c r="H89" i="1"/>
  <c r="H90" i="1"/>
  <c r="H91" i="1"/>
  <c r="H92" i="1"/>
  <c r="H93" i="1"/>
  <c r="H106" i="1"/>
  <c r="H110" i="1"/>
  <c r="H112" i="1"/>
  <c r="H113" i="1"/>
  <c r="H120" i="1"/>
  <c r="H122" i="1"/>
  <c r="H124" i="1"/>
  <c r="H127" i="1"/>
  <c r="H128" i="1"/>
  <c r="H129" i="1"/>
  <c r="H130" i="1"/>
  <c r="H131" i="1"/>
  <c r="H132" i="1"/>
  <c r="H133" i="1"/>
  <c r="H134" i="1"/>
  <c r="H85" i="1"/>
  <c r="H136" i="1"/>
  <c r="H137" i="1"/>
  <c r="H139" i="1"/>
  <c r="H135" i="1"/>
  <c r="H141" i="1"/>
  <c r="H140" i="1"/>
  <c r="H143" i="1"/>
  <c r="H144" i="1"/>
  <c r="H145" i="1"/>
  <c r="H9" i="1"/>
  <c r="F84" i="1"/>
  <c r="F74" i="1"/>
  <c r="F27" i="1"/>
  <c r="F23" i="1"/>
  <c r="F15" i="1"/>
</calcChain>
</file>

<file path=xl/sharedStrings.xml><?xml version="1.0" encoding="utf-8"?>
<sst xmlns="http://schemas.openxmlformats.org/spreadsheetml/2006/main" count="226" uniqueCount="161">
  <si>
    <t>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</si>
  <si>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</si>
  <si>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</si>
  <si>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</si>
  <si>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</si>
  <si>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</si>
  <si>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</si>
  <si>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</si>
  <si>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HSV</t>
  </si>
  <si>
    <t>Práce a dodávky HSV</t>
  </si>
  <si>
    <t>Zemní práce</t>
  </si>
  <si>
    <t>Odstranění podkladu pl přes 50 do 200 m2 z kameniva drceného tl 200 mm</t>
  </si>
  <si>
    <t>m2</t>
  </si>
  <si>
    <t>3,00*5,0   "dtto"</t>
  </si>
  <si>
    <t>15,0*(2,20+5,0)/2   "pokračování nástupiště"</t>
  </si>
  <si>
    <t>18,0*2,25   "nástupiště"</t>
  </si>
  <si>
    <t>Odstranění podkladu pl přes 50 do 200 m2 z kameniva drceného tl 300 mm</t>
  </si>
  <si>
    <t>15,0*3,50/2   "nájezd"</t>
  </si>
  <si>
    <t>18,0*1,30   "zastávka"</t>
  </si>
  <si>
    <t>10,0*1,20   "nájezd"</t>
  </si>
  <si>
    <t>Mezisoučet</t>
  </si>
  <si>
    <t>39,5*1,50   "parkoviště</t>
  </si>
  <si>
    <t>Součet</t>
  </si>
  <si>
    <t>Odstranění podkladu pl přes 50 do 200 m2 živičných tl 100 mm</t>
  </si>
  <si>
    <t>15,0*0,50</t>
  </si>
  <si>
    <t>(18,0+15,0+3,0+39,50)*0,50</t>
  </si>
  <si>
    <t>001</t>
  </si>
  <si>
    <t>Úprava pláně v zářezech se zhutněním</t>
  </si>
  <si>
    <t>Plošná úprava terénu do 500 m2 zemina tř 1 až 4 nerovnosti do 200 mm v rovinně a svahu do 1:5</t>
  </si>
  <si>
    <t>(90,5+6,50)*2,5</t>
  </si>
  <si>
    <t>Základní</t>
  </si>
  <si>
    <t>002</t>
  </si>
  <si>
    <t>Polštáře zhutněné pod základy z kameniva drceného frakce 16 až 63 mm</t>
  </si>
  <si>
    <t>m3</t>
  </si>
  <si>
    <t>5,40*3,90*0,35</t>
  </si>
  <si>
    <t>011</t>
  </si>
  <si>
    <t>Základové desky z betonu tř. C 20/25</t>
  </si>
  <si>
    <t>5,0*3,5*0,30</t>
  </si>
  <si>
    <t>(5,0+3,5)*2*0,30</t>
  </si>
  <si>
    <t>Odstranění bednění stěn základových desek</t>
  </si>
  <si>
    <t>Komunikace pozemní</t>
  </si>
  <si>
    <t>Podklad ze štěrkodrtě ŠD tl 200 mm</t>
  </si>
  <si>
    <t>15,0*3,40/2   "nájezd"</t>
  </si>
  <si>
    <t>18,0*1,7   "zastávka"</t>
  </si>
  <si>
    <t>39,5*3,0   "parkoviště"</t>
  </si>
  <si>
    <t>Mezisoučet pod živice</t>
  </si>
  <si>
    <t>Místo:</t>
  </si>
  <si>
    <t>Nová Rabyně</t>
  </si>
  <si>
    <t>Zhotovitel:</t>
  </si>
  <si>
    <t>dle výběrového řízení</t>
  </si>
  <si>
    <t>Objednatel:</t>
  </si>
  <si>
    <t>Obec Rabyně</t>
  </si>
  <si>
    <t>Zřízení bednění stěn základových desek</t>
  </si>
  <si>
    <t>Objekt:</t>
  </si>
  <si>
    <t>Stavba:</t>
  </si>
  <si>
    <t>Přemístění BUS zastávky Rabně hotel, Nová Rabyně, návrh nových parkovacích míst</t>
  </si>
  <si>
    <t>Zpracoval:</t>
  </si>
  <si>
    <t>Datum:</t>
  </si>
  <si>
    <t>Podklad z mechanicky zpevněného kameniva MZK tl 150 mm</t>
  </si>
  <si>
    <t>18,0*2,10   "nátupiště"</t>
  </si>
  <si>
    <t>15,0*(2,10+5,10)/2   "nástupiště"</t>
  </si>
  <si>
    <t>3,0*5,10   "nástupiště</t>
  </si>
  <si>
    <t>Podklad z mechanicky zpevněného kameniva MZK tl 200 mm</t>
  </si>
  <si>
    <t>18,0*1,8   "zastávka"</t>
  </si>
  <si>
    <t>10,0*1,3   "nájezd"</t>
  </si>
  <si>
    <t>39,5*3,10   "parkoviště"</t>
  </si>
  <si>
    <t>Asfaltový beton vrstva podkladní ACP 16 (obalované kamenivo OKS) tl 90 mm š do 3 m</t>
  </si>
  <si>
    <t>Asfaltový beton vrstva obrusná ACO 11 (ABS) tř. I tl 40 mm š do 3 m z nemodifikovaného asfaltu</t>
  </si>
  <si>
    <t>18,0*3,0</t>
  </si>
  <si>
    <t>Mazisoučet zatávka</t>
  </si>
  <si>
    <t>3,50*5,0   "parkoviště inv."</t>
  </si>
  <si>
    <t>36,0*(5,0+4,10)/2   "parkoviště os. aut.</t>
  </si>
  <si>
    <t>Mezisoučet parkoviště</t>
  </si>
  <si>
    <t>Asfaltový beton vrstva ložní ACL 16 (ABH) tl 60 mm š do 3 m z nemodifikovaného asfaltu</t>
  </si>
  <si>
    <t>Kladení zámkové dlažby komunikací pro pěší tl 60 mm skupiny A pl do 300 m2</t>
  </si>
  <si>
    <t>18,0*2</t>
  </si>
  <si>
    <t>(15,0+3,0)*2</t>
  </si>
  <si>
    <t>15,0*3/2</t>
  </si>
  <si>
    <t>3,0*3,0</t>
  </si>
  <si>
    <t>Příplatek za kombinaci dvou barev u kladení betonových dlažeb komunikací pro pěší tl 60 mm skupiny A</t>
  </si>
  <si>
    <t>596-1</t>
  </si>
  <si>
    <t>103,50-9,0-3,60</t>
  </si>
  <si>
    <t>596-1a</t>
  </si>
  <si>
    <t>18,0*0,50</t>
  </si>
  <si>
    <t>596-2</t>
  </si>
  <si>
    <t>Dodávka zámkové dlažby tl. 60 mm barva červená - nástupní ostrůvek</t>
  </si>
  <si>
    <t>Dodávka zámkové dlažby tl. 60 mm barva přírodní šedá - nástupní ostrůvek</t>
  </si>
  <si>
    <t>Dodávka zámkové dlažby tl. 60 mm barva červená slepecká - nástupní ostrůvek</t>
  </si>
  <si>
    <t>2,0*0,80</t>
  </si>
  <si>
    <t>2,0*0,40</t>
  </si>
  <si>
    <t>3,0*0,40</t>
  </si>
  <si>
    <t>15,0*3/2*2   "záliv"</t>
  </si>
  <si>
    <t>Ostatní konstrukce a práce, bourání</t>
  </si>
  <si>
    <t>Mazisoučet pod živice</t>
  </si>
  <si>
    <t>Montáž svislé dopravní značky do velikosti 1 m2 objímkami na sloupek nebo konzolu</t>
  </si>
  <si>
    <t>kus</t>
  </si>
  <si>
    <t>R</t>
  </si>
  <si>
    <t>ks</t>
  </si>
  <si>
    <t>kpl</t>
  </si>
  <si>
    <t>m</t>
  </si>
  <si>
    <t>40444-1</t>
  </si>
  <si>
    <t>40445-1</t>
  </si>
  <si>
    <t>40445-22</t>
  </si>
  <si>
    <t>914-888</t>
  </si>
  <si>
    <t>Dopravní značka IJ4C</t>
  </si>
  <si>
    <t>Montáž sloupku dopravních značek délky do 3,5 m s betonovým základem a patkou</t>
  </si>
  <si>
    <t>Sloupek dopravní značky dl. 350</t>
  </si>
  <si>
    <t>Patka dopravní značky</t>
  </si>
  <si>
    <t>Dopravní opatření během výstavby</t>
  </si>
  <si>
    <t>Vodorovné dopravní značení dělící čáry přerušované š 125 mm základní bílá barva</t>
  </si>
  <si>
    <t>Vodorovné dopravní značení dělící čáry soouvislé š 125 mm základní bílá barva</t>
  </si>
  <si>
    <t>16,0*4,5</t>
  </si>
  <si>
    <t>Mezisoučet parkoviště osobní</t>
  </si>
  <si>
    <t>12   "zastávka"</t>
  </si>
  <si>
    <t>4+3+2,5+2,5+2</t>
  </si>
  <si>
    <t>4,5*5</t>
  </si>
  <si>
    <t>Mezisoučet zastávka</t>
  </si>
  <si>
    <t>4*2,75</t>
  </si>
  <si>
    <t>Mezisoučet zastávka 2</t>
  </si>
  <si>
    <t>Vodorovné dopravní značení přechody pro chodce, šipky, symboly základní bílá barva</t>
  </si>
  <si>
    <t>2   "inalida"</t>
  </si>
  <si>
    <t>4   "bus"</t>
  </si>
  <si>
    <t>Předznačení vodorovného liniového značení</t>
  </si>
  <si>
    <t>168+12+80</t>
  </si>
  <si>
    <t>Předznačení vodorovného plošného značení</t>
  </si>
  <si>
    <t>Osazení silničního obrubníku betonového stojatého s boční opěrou do lože z betonu prostého</t>
  </si>
  <si>
    <t>15,50+18,0+15,50+3,0+5,0   "zastávka záliv k parkovišti"</t>
  </si>
  <si>
    <t>2,0+18,0+15,0+3,0   "zastávka do terénu"</t>
  </si>
  <si>
    <t>39,50+4,10   "parkoviště os. Auta do terénu</t>
  </si>
  <si>
    <t>916-1</t>
  </si>
  <si>
    <t>Obrubník silniční BEST - MONO I 300 x 1000 x 125/150</t>
  </si>
  <si>
    <t>57*1,01</t>
  </si>
  <si>
    <t>916-2</t>
  </si>
  <si>
    <t>Obrubník BEST - SINIA 250 x 1000 x 100</t>
  </si>
  <si>
    <t>81,60*1,01</t>
  </si>
  <si>
    <t>Lože pod obrubníky, krajníky nebo obruby z dlažebních kostek z betonu protého</t>
  </si>
  <si>
    <t>(57,0+81,60)*0,25*0,15</t>
  </si>
  <si>
    <t xml:space="preserve">Řezání spár pro vytvoření komůrky š 15 mm hl 20 mm pro těsnící zálivku v živičném krytu </t>
  </si>
  <si>
    <t>91977-2</t>
  </si>
  <si>
    <t>99999-22</t>
  </si>
  <si>
    <t>99999-23</t>
  </si>
  <si>
    <t>91977-1</t>
  </si>
  <si>
    <t>Osazení autobusové čekárny na přípravený základ</t>
  </si>
  <si>
    <t>Těsnění spár zálivkou za studena pro komůrky š 10 mm hl 20 mm bez těsnícího profilu</t>
  </si>
  <si>
    <t>Řezání stávajícího řivičného krytu hl do 100 mm</t>
  </si>
  <si>
    <t>Odstranění stávajícího zábradlí včetně likvidace</t>
  </si>
  <si>
    <t>Odstranění stávající autobusové zastávky včetně likvidace</t>
  </si>
  <si>
    <t>Čistění příkopů komunikací příkopovým rypadlem objem nánosu do 0,3 m3/m</t>
  </si>
  <si>
    <t>Dodávka autobusové čekárny - cena dle dodávky a výběru zákazníka</t>
  </si>
  <si>
    <t>Přesun sutě</t>
  </si>
  <si>
    <t>Vodorovná doprava suti ze sypkých materiálů do 1 km</t>
  </si>
  <si>
    <t>t</t>
  </si>
  <si>
    <t>Příplatek ZKD 1 km u vodorovné dopravy suti ze sypkých materiálů</t>
  </si>
  <si>
    <t>98,204*22</t>
  </si>
  <si>
    <t>Poplatek za uložení odpadu z kameniva na skládce (skládkovné)</t>
  </si>
  <si>
    <t>Přesun hmot</t>
  </si>
  <si>
    <t>Přesun hmot pro pozemní komunikace s krytem dlážděným</t>
  </si>
  <si>
    <t>VÝKAZ VÝMĚR</t>
  </si>
  <si>
    <t>Celkem bez DPH</t>
  </si>
  <si>
    <t>DPH 21 %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</si>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</sst>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scheme val="minor"/>
    </font>
    <font>
      <i/>
      <sz val="11"/>
      <color rgb="FFFF0000"/>
      <name val="Calibri"/>
      <scheme val="minor"/>
    </font>
    <font>
      <i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4" fontId="5" fillId="0" borderId="0" xfId="0" applyNumberFormat="1" applyFont="1"/>
    <xf numFmtId="164" fontId="5" fillId="0" borderId="1" xfId="0" applyNumberFormat="1" applyFont="1" applyBorder="1"/>
    <xf numFmtId="0" fontId="9" fillId="0" borderId="0" xfId="0" applyFont="1"/>
    <xf numFmtId="0" fontId="5" fillId="2" borderId="1" xfId="0" applyFont="1" applyFill="1" applyBorder="1"/>
    <xf numFmtId="164" fontId="5" fillId="2" borderId="1" xfId="0" applyNumberFormat="1" applyFont="1" applyFill="1" applyBorder="1"/>
    <xf numFmtId="0" fontId="9" fillId="0" borderId="1" xfId="0" applyFont="1" applyBorder="1"/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/>
    <xf numFmtId="164" fontId="3" fillId="0" borderId="1" xfId="0" applyNumberFormat="1" applyFont="1" applyBorder="1"/>
    <xf numFmtId="0" fontId="8" fillId="0" borderId="1" xfId="0" applyFont="1" applyBorder="1"/>
    <xf numFmtId="164" fontId="8" fillId="0" borderId="1" xfId="0" applyNumberFormat="1" applyFont="1" applyBorder="1"/>
    <xf numFmtId="0" fontId="11" fillId="0" borderId="1" xfId="0" applyFont="1" applyBorder="1"/>
    <xf numFmtId="164" fontId="11" fillId="0" borderId="1" xfId="0" applyNumberFormat="1" applyFont="1" applyBorder="1"/>
    <xf numFmtId="0" fontId="1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164" fontId="8" fillId="0" borderId="1" xfId="0" applyNumberFormat="1" applyFont="1" applyBorder="1" applyAlignment="1">
      <alignment wrapText="1"/>
    </xf>
    <xf numFmtId="0" fontId="8" fillId="0" borderId="0" xfId="0" applyFont="1"/>
    <xf numFmtId="49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wrapText="1"/>
    </xf>
    <xf numFmtId="0" fontId="1" fillId="0" borderId="0" xfId="0" applyFont="1"/>
    <xf numFmtId="0" fontId="4" fillId="0" borderId="1" xfId="0" applyFont="1" applyBorder="1"/>
    <xf numFmtId="49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/>
    <xf numFmtId="0" fontId="3" fillId="0" borderId="5" xfId="0" applyFont="1" applyBorder="1"/>
    <xf numFmtId="0" fontId="9" fillId="0" borderId="5" xfId="0" applyFont="1" applyBorder="1"/>
    <xf numFmtId="0" fontId="3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5" fillId="2" borderId="5" xfId="0" applyFont="1" applyFill="1" applyBorder="1"/>
    <xf numFmtId="3" fontId="3" fillId="0" borderId="1" xfId="0" applyNumberFormat="1" applyFont="1" applyBorder="1"/>
    <xf numFmtId="0" fontId="8" fillId="0" borderId="5" xfId="0" applyFont="1" applyBorder="1"/>
    <xf numFmtId="0" fontId="3" fillId="0" borderId="7" xfId="0" applyFont="1" applyBorder="1"/>
    <xf numFmtId="3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wrapText="1"/>
    </xf>
    <xf numFmtId="164" fontId="3" fillId="0" borderId="8" xfId="0" applyNumberFormat="1" applyFont="1" applyBorder="1"/>
    <xf numFmtId="0" fontId="0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left" vertical="center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6" xfId="0" applyNumberFormat="1" applyFont="1" applyBorder="1"/>
    <xf numFmtId="4" fontId="3" fillId="0" borderId="6" xfId="0" applyNumberFormat="1" applyFont="1" applyBorder="1"/>
    <xf numFmtId="4" fontId="10" fillId="0" borderId="6" xfId="0" applyNumberFormat="1" applyFont="1" applyFill="1" applyBorder="1"/>
    <xf numFmtId="4" fontId="10" fillId="0" borderId="6" xfId="0" applyNumberFormat="1" applyFont="1" applyBorder="1"/>
    <xf numFmtId="4" fontId="8" fillId="0" borderId="6" xfId="0" applyNumberFormat="1" applyFont="1" applyBorder="1"/>
    <xf numFmtId="4" fontId="3" fillId="2" borderId="6" xfId="0" applyNumberFormat="1" applyFont="1" applyFill="1" applyBorder="1"/>
    <xf numFmtId="4" fontId="3" fillId="0" borderId="9" xfId="0" applyNumberFormat="1" applyFont="1" applyBorder="1"/>
    <xf numFmtId="4" fontId="5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9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/>
    <xf numFmtId="4" fontId="5" fillId="2" borderId="1" xfId="0" applyNumberFormat="1" applyFont="1" applyFill="1" applyBorder="1"/>
    <xf numFmtId="4" fontId="3" fillId="0" borderId="8" xfId="0" applyNumberFormat="1" applyFont="1" applyBorder="1"/>
    <xf numFmtId="0" fontId="4" fillId="2" borderId="5" xfId="0" applyFont="1" applyFill="1" applyBorder="1"/>
    <xf numFmtId="164" fontId="4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6" xfId="0" applyNumberFormat="1" applyFont="1" applyFill="1" applyBorder="1"/>
    <xf numFmtId="0" fontId="4" fillId="0" borderId="0" xfId="0" applyFont="1"/>
    <xf numFmtId="0" fontId="4" fillId="0" borderId="5" xfId="0" applyFont="1" applyBorder="1"/>
    <xf numFmtId="164" fontId="4" fillId="0" borderId="1" xfId="0" applyNumberFormat="1" applyFont="1" applyBorder="1"/>
    <xf numFmtId="4" fontId="4" fillId="0" borderId="1" xfId="0" applyNumberFormat="1" applyFont="1" applyBorder="1"/>
    <xf numFmtId="4" fontId="4" fillId="0" borderId="6" xfId="0" applyNumberFormat="1" applyFont="1" applyBorder="1"/>
    <xf numFmtId="164" fontId="4" fillId="0" borderId="0" xfId="0" applyNumberFormat="1" applyFont="1"/>
    <xf numFmtId="4" fontId="4" fillId="0" borderId="0" xfId="0" applyNumberFormat="1" applyFont="1"/>
    <xf numFmtId="164" fontId="1" fillId="0" borderId="0" xfId="0" applyNumberFormat="1" applyFont="1"/>
    <xf numFmtId="4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tabSelected="1" topLeftCell="A6" zoomScale="130" zoomScaleNormal="130" zoomScalePageLayoutView="130" workbookViewId="0">
      <selection activeCell="F12" sqref="F12"/>
    </sheetView>
  </sheetViews>
  <sheetFormatPr baseColWidth="10" defaultColWidth="8.83203125" defaultRowHeight="15" x14ac:dyDescent="0.2"/>
  <cols>
    <col min="1" max="1" width="4.1640625" style="2" customWidth="1"/>
    <col min="2" max="2" width="5.1640625" style="2" customWidth="1"/>
    <col min="3" max="3" width="10.33203125" style="2" customWidth="1"/>
    <col min="4" max="4" width="39" style="2" customWidth="1"/>
    <col min="5" max="5" width="5" style="2" customWidth="1"/>
    <col min="6" max="6" width="8.5" style="9" customWidth="1"/>
    <col min="7" max="7" width="9.6640625" style="55" customWidth="1"/>
    <col min="8" max="8" width="13" style="55" customWidth="1"/>
    <col min="9" max="9" width="8.83203125" style="2"/>
    <col min="10" max="10" width="9.33203125" style="2" bestFit="1" customWidth="1"/>
    <col min="11" max="16384" width="8.83203125" style="2"/>
  </cols>
  <sheetData>
    <row r="1" spans="1:8" ht="19" x14ac:dyDescent="0.25">
      <c r="D1" s="35" t="s">
        <v>157</v>
      </c>
    </row>
    <row r="2" spans="1:8" ht="25.75" customHeight="1" x14ac:dyDescent="0.2">
      <c r="A2" s="2" t="s">
        <v>54</v>
      </c>
      <c r="C2" s="3" t="s">
        <v>55</v>
      </c>
    </row>
    <row r="3" spans="1:8" ht="25.75" customHeight="1" x14ac:dyDescent="0.2">
      <c r="A3" s="2" t="s">
        <v>53</v>
      </c>
    </row>
    <row r="4" spans="1:8" ht="15" customHeight="1" x14ac:dyDescent="0.2"/>
    <row r="5" spans="1:8" ht="18" customHeight="1" x14ac:dyDescent="0.2">
      <c r="A5" s="4" t="s">
        <v>50</v>
      </c>
      <c r="B5" s="5"/>
      <c r="C5" s="5" t="s">
        <v>51</v>
      </c>
    </row>
    <row r="6" spans="1:8" ht="18" customHeight="1" x14ac:dyDescent="0.2">
      <c r="A6" s="5" t="s">
        <v>48</v>
      </c>
      <c r="B6" s="5"/>
      <c r="C6" s="5" t="s">
        <v>49</v>
      </c>
      <c r="G6" s="56" t="s">
        <v>56</v>
      </c>
      <c r="H6" s="56"/>
    </row>
    <row r="7" spans="1:8" ht="18" customHeight="1" thickBot="1" x14ac:dyDescent="0.25">
      <c r="A7" s="5" t="s">
        <v>46</v>
      </c>
      <c r="B7" s="5"/>
      <c r="C7" s="5" t="s">
        <v>47</v>
      </c>
      <c r="G7" s="56" t="s">
        <v>57</v>
      </c>
      <c r="H7" s="56"/>
    </row>
    <row r="8" spans="1:8" s="6" customFormat="1" ht="29.5" customHeight="1" x14ac:dyDescent="0.2">
      <c r="A8" s="38" t="s">
        <v>0</v>
      </c>
      <c r="B8" s="39" t="s">
        <v>1</v>
      </c>
      <c r="C8" s="39" t="s">
        <v>2</v>
      </c>
      <c r="D8" s="39" t="s">
        <v>3</v>
      </c>
      <c r="E8" s="39" t="s">
        <v>4</v>
      </c>
      <c r="F8" s="40" t="s">
        <v>5</v>
      </c>
      <c r="G8" s="65" t="s">
        <v>6</v>
      </c>
      <c r="H8" s="57" t="s">
        <v>7</v>
      </c>
    </row>
    <row r="9" spans="1:8" s="78" customFormat="1" ht="25.75" customHeight="1" x14ac:dyDescent="0.2">
      <c r="A9" s="79"/>
      <c r="B9" s="33"/>
      <c r="C9" s="33" t="s">
        <v>8</v>
      </c>
      <c r="D9" s="33" t="s">
        <v>9</v>
      </c>
      <c r="E9" s="33"/>
      <c r="F9" s="80"/>
      <c r="G9" s="81"/>
      <c r="H9" s="82">
        <f>H10+H31+H39+H85+H135+H140</f>
        <v>0</v>
      </c>
    </row>
    <row r="10" spans="1:8" s="78" customFormat="1" ht="25.75" customHeight="1" x14ac:dyDescent="0.2">
      <c r="A10" s="74"/>
      <c r="B10" s="18"/>
      <c r="C10" s="17">
        <v>1</v>
      </c>
      <c r="D10" s="18" t="s">
        <v>10</v>
      </c>
      <c r="E10" s="18"/>
      <c r="F10" s="75"/>
      <c r="G10" s="76"/>
      <c r="H10" s="77">
        <f>H11+H16+H24+H28+H29</f>
        <v>0</v>
      </c>
    </row>
    <row r="11" spans="1:8" s="1" customFormat="1" ht="30" customHeight="1" x14ac:dyDescent="0.2">
      <c r="A11" s="42">
        <v>1</v>
      </c>
      <c r="B11" s="27">
        <v>221</v>
      </c>
      <c r="C11" s="25">
        <v>113107162</v>
      </c>
      <c r="D11" s="26" t="s">
        <v>11</v>
      </c>
      <c r="E11" s="25" t="s">
        <v>12</v>
      </c>
      <c r="F11" s="19">
        <v>109.5</v>
      </c>
      <c r="G11" s="67"/>
      <c r="H11" s="59">
        <f t="shared" ref="H11:H29" si="0">F11*G11</f>
        <v>0</v>
      </c>
    </row>
    <row r="12" spans="1:8" ht="18.5" customHeight="1" x14ac:dyDescent="0.2">
      <c r="A12" s="41"/>
      <c r="B12" s="7"/>
      <c r="C12" s="7"/>
      <c r="D12" s="20" t="s">
        <v>15</v>
      </c>
      <c r="E12" s="20"/>
      <c r="F12" s="21">
        <v>40.5</v>
      </c>
      <c r="G12" s="66"/>
      <c r="H12" s="58"/>
    </row>
    <row r="13" spans="1:8" ht="18.5" customHeight="1" x14ac:dyDescent="0.2">
      <c r="A13" s="41"/>
      <c r="B13" s="7"/>
      <c r="C13" s="7"/>
      <c r="D13" s="20" t="s">
        <v>14</v>
      </c>
      <c r="E13" s="20"/>
      <c r="F13" s="21">
        <v>54</v>
      </c>
      <c r="G13" s="66"/>
      <c r="H13" s="58"/>
    </row>
    <row r="14" spans="1:8" ht="18.5" customHeight="1" x14ac:dyDescent="0.2">
      <c r="A14" s="41"/>
      <c r="B14" s="7"/>
      <c r="C14" s="7"/>
      <c r="D14" s="20" t="s">
        <v>13</v>
      </c>
      <c r="E14" s="20"/>
      <c r="F14" s="21">
        <v>15</v>
      </c>
      <c r="G14" s="66"/>
      <c r="H14" s="58"/>
    </row>
    <row r="15" spans="1:8" s="11" customFormat="1" ht="18.5" customHeight="1" x14ac:dyDescent="0.2">
      <c r="A15" s="43"/>
      <c r="B15" s="14"/>
      <c r="C15" s="14"/>
      <c r="D15" s="22" t="s">
        <v>22</v>
      </c>
      <c r="E15" s="24"/>
      <c r="F15" s="23">
        <f>F12+F13+F14</f>
        <v>109.5</v>
      </c>
      <c r="G15" s="68"/>
      <c r="H15" s="60"/>
    </row>
    <row r="16" spans="1:8" s="1" customFormat="1" ht="29.5" customHeight="1" x14ac:dyDescent="0.2">
      <c r="A16" s="42">
        <v>2</v>
      </c>
      <c r="B16" s="25">
        <v>221</v>
      </c>
      <c r="C16" s="25">
        <v>113107163</v>
      </c>
      <c r="D16" s="26" t="s">
        <v>16</v>
      </c>
      <c r="E16" s="25" t="s">
        <v>12</v>
      </c>
      <c r="F16" s="19">
        <v>120.9</v>
      </c>
      <c r="G16" s="67"/>
      <c r="H16" s="59">
        <f t="shared" si="0"/>
        <v>0</v>
      </c>
    </row>
    <row r="17" spans="1:8" ht="18.5" customHeight="1" x14ac:dyDescent="0.2">
      <c r="A17" s="41"/>
      <c r="B17" s="7"/>
      <c r="C17" s="7"/>
      <c r="D17" s="20" t="s">
        <v>17</v>
      </c>
      <c r="E17" s="20"/>
      <c r="F17" s="21">
        <v>26.25</v>
      </c>
      <c r="G17" s="66"/>
      <c r="H17" s="58"/>
    </row>
    <row r="18" spans="1:8" ht="18.5" customHeight="1" x14ac:dyDescent="0.2">
      <c r="A18" s="41"/>
      <c r="B18" s="7"/>
      <c r="C18" s="7"/>
      <c r="D18" s="20" t="s">
        <v>18</v>
      </c>
      <c r="E18" s="20"/>
      <c r="F18" s="21">
        <v>23.4</v>
      </c>
      <c r="G18" s="66"/>
      <c r="H18" s="58"/>
    </row>
    <row r="19" spans="1:8" ht="18.5" customHeight="1" x14ac:dyDescent="0.2">
      <c r="A19" s="41"/>
      <c r="B19" s="7"/>
      <c r="C19" s="7"/>
      <c r="D19" s="20" t="s">
        <v>19</v>
      </c>
      <c r="E19" s="20"/>
      <c r="F19" s="21">
        <v>12</v>
      </c>
      <c r="G19" s="66"/>
      <c r="H19" s="58"/>
    </row>
    <row r="20" spans="1:8" ht="18.5" customHeight="1" x14ac:dyDescent="0.2">
      <c r="A20" s="41"/>
      <c r="B20" s="7"/>
      <c r="C20" s="7"/>
      <c r="D20" s="20" t="s">
        <v>20</v>
      </c>
      <c r="E20" s="20"/>
      <c r="F20" s="21">
        <v>61.65</v>
      </c>
      <c r="G20" s="66"/>
      <c r="H20" s="58"/>
    </row>
    <row r="21" spans="1:8" ht="18.5" customHeight="1" x14ac:dyDescent="0.2">
      <c r="A21" s="41"/>
      <c r="B21" s="7"/>
      <c r="C21" s="7"/>
      <c r="D21" s="20" t="s">
        <v>21</v>
      </c>
      <c r="E21" s="20"/>
      <c r="F21" s="21">
        <v>59.25</v>
      </c>
      <c r="G21" s="66"/>
      <c r="H21" s="58"/>
    </row>
    <row r="22" spans="1:8" ht="18.5" customHeight="1" x14ac:dyDescent="0.2">
      <c r="A22" s="41"/>
      <c r="B22" s="7"/>
      <c r="C22" s="7"/>
      <c r="D22" s="20" t="s">
        <v>20</v>
      </c>
      <c r="E22" s="20"/>
      <c r="F22" s="21">
        <v>59.25</v>
      </c>
      <c r="G22" s="66"/>
      <c r="H22" s="58"/>
    </row>
    <row r="23" spans="1:8" ht="18.5" customHeight="1" x14ac:dyDescent="0.2">
      <c r="A23" s="41"/>
      <c r="B23" s="7"/>
      <c r="C23" s="7"/>
      <c r="D23" s="22" t="s">
        <v>22</v>
      </c>
      <c r="E23" s="22"/>
      <c r="F23" s="23">
        <f>F20+F22</f>
        <v>120.9</v>
      </c>
      <c r="G23" s="66"/>
      <c r="H23" s="61"/>
    </row>
    <row r="24" spans="1:8" s="1" customFormat="1" ht="30" customHeight="1" x14ac:dyDescent="0.2">
      <c r="A24" s="42">
        <v>3</v>
      </c>
      <c r="B24" s="25">
        <v>221</v>
      </c>
      <c r="C24" s="25">
        <v>113107182</v>
      </c>
      <c r="D24" s="26" t="s">
        <v>23</v>
      </c>
      <c r="E24" s="25" t="s">
        <v>12</v>
      </c>
      <c r="F24" s="19">
        <v>45.25</v>
      </c>
      <c r="G24" s="67"/>
      <c r="H24" s="59">
        <f t="shared" si="0"/>
        <v>0</v>
      </c>
    </row>
    <row r="25" spans="1:8" ht="18.5" customHeight="1" x14ac:dyDescent="0.2">
      <c r="A25" s="41"/>
      <c r="B25" s="7"/>
      <c r="C25" s="7"/>
      <c r="D25" s="20" t="s">
        <v>24</v>
      </c>
      <c r="E25" s="20"/>
      <c r="F25" s="21">
        <v>7.5</v>
      </c>
      <c r="G25" s="66"/>
      <c r="H25" s="58"/>
    </row>
    <row r="26" spans="1:8" ht="18.5" customHeight="1" x14ac:dyDescent="0.2">
      <c r="A26" s="41"/>
      <c r="B26" s="7"/>
      <c r="C26" s="7"/>
      <c r="D26" s="20" t="s">
        <v>25</v>
      </c>
      <c r="E26" s="20"/>
      <c r="F26" s="21">
        <v>37.75</v>
      </c>
      <c r="G26" s="66"/>
      <c r="H26" s="58"/>
    </row>
    <row r="27" spans="1:8" ht="18.5" customHeight="1" x14ac:dyDescent="0.2">
      <c r="A27" s="41"/>
      <c r="B27" s="7"/>
      <c r="C27" s="7"/>
      <c r="D27" s="22" t="s">
        <v>22</v>
      </c>
      <c r="E27" s="22"/>
      <c r="F27" s="23">
        <f>SUM(F25:F26)</f>
        <v>45.25</v>
      </c>
      <c r="G27" s="66"/>
      <c r="H27" s="58"/>
    </row>
    <row r="28" spans="1:8" s="1" customFormat="1" ht="19.75" customHeight="1" x14ac:dyDescent="0.2">
      <c r="A28" s="42">
        <v>4</v>
      </c>
      <c r="B28" s="34" t="s">
        <v>26</v>
      </c>
      <c r="C28" s="25">
        <v>181102302</v>
      </c>
      <c r="D28" s="25" t="s">
        <v>27</v>
      </c>
      <c r="E28" s="25" t="s">
        <v>12</v>
      </c>
      <c r="F28" s="19">
        <v>380.92500000000001</v>
      </c>
      <c r="G28" s="67"/>
      <c r="H28" s="59">
        <f>F28*G28</f>
        <v>0</v>
      </c>
    </row>
    <row r="29" spans="1:8" s="1" customFormat="1" ht="44.5" customHeight="1" x14ac:dyDescent="0.2">
      <c r="A29" s="42">
        <v>5</v>
      </c>
      <c r="B29" s="25">
        <v>231</v>
      </c>
      <c r="C29" s="25">
        <v>181111131</v>
      </c>
      <c r="D29" s="26" t="s">
        <v>28</v>
      </c>
      <c r="E29" s="25" t="s">
        <v>12</v>
      </c>
      <c r="F29" s="19">
        <v>242.5</v>
      </c>
      <c r="G29" s="67"/>
      <c r="H29" s="59">
        <f t="shared" si="0"/>
        <v>0</v>
      </c>
    </row>
    <row r="30" spans="1:8" ht="18.5" customHeight="1" x14ac:dyDescent="0.2">
      <c r="A30" s="41"/>
      <c r="B30" s="7"/>
      <c r="C30" s="7"/>
      <c r="D30" s="20" t="s">
        <v>29</v>
      </c>
      <c r="E30" s="20"/>
      <c r="F30" s="21">
        <v>242.5</v>
      </c>
      <c r="G30" s="66"/>
      <c r="H30" s="58"/>
    </row>
    <row r="31" spans="1:8" s="78" customFormat="1" ht="25.75" customHeight="1" x14ac:dyDescent="0.2">
      <c r="A31" s="74"/>
      <c r="B31" s="18"/>
      <c r="C31" s="17">
        <v>2</v>
      </c>
      <c r="D31" s="18" t="s">
        <v>30</v>
      </c>
      <c r="E31" s="18"/>
      <c r="F31" s="75"/>
      <c r="G31" s="76"/>
      <c r="H31" s="77">
        <f>H32+H34+H36+H38</f>
        <v>0</v>
      </c>
    </row>
    <row r="32" spans="1:8" s="1" customFormat="1" ht="30.5" customHeight="1" x14ac:dyDescent="0.2">
      <c r="A32" s="44">
        <v>6</v>
      </c>
      <c r="B32" s="30" t="s">
        <v>31</v>
      </c>
      <c r="C32" s="26">
        <v>213311113</v>
      </c>
      <c r="D32" s="26" t="s">
        <v>32</v>
      </c>
      <c r="E32" s="26" t="s">
        <v>33</v>
      </c>
      <c r="F32" s="31">
        <v>7.3710000000000004</v>
      </c>
      <c r="G32" s="69"/>
      <c r="H32" s="59">
        <f t="shared" ref="H32:H38" si="1">F32*G32</f>
        <v>0</v>
      </c>
    </row>
    <row r="33" spans="1:8" s="29" customFormat="1" ht="18.5" customHeight="1" x14ac:dyDescent="0.2">
      <c r="A33" s="45"/>
      <c r="B33" s="8"/>
      <c r="C33" s="8"/>
      <c r="D33" s="8" t="s">
        <v>34</v>
      </c>
      <c r="E33" s="8"/>
      <c r="F33" s="28">
        <v>7.3710000000000004</v>
      </c>
      <c r="G33" s="70"/>
      <c r="H33" s="62"/>
    </row>
    <row r="34" spans="1:8" s="1" customFormat="1" x14ac:dyDescent="0.2">
      <c r="A34" s="44">
        <v>7</v>
      </c>
      <c r="B34" s="30" t="s">
        <v>35</v>
      </c>
      <c r="C34" s="26">
        <v>273313711</v>
      </c>
      <c r="D34" s="26" t="s">
        <v>36</v>
      </c>
      <c r="E34" s="26" t="s">
        <v>33</v>
      </c>
      <c r="F34" s="31">
        <v>5.25</v>
      </c>
      <c r="G34" s="69"/>
      <c r="H34" s="59">
        <f t="shared" si="1"/>
        <v>0</v>
      </c>
    </row>
    <row r="35" spans="1:8" s="29" customFormat="1" ht="18.5" customHeight="1" x14ac:dyDescent="0.2">
      <c r="A35" s="45"/>
      <c r="B35" s="8"/>
      <c r="C35" s="8"/>
      <c r="D35" s="8" t="s">
        <v>37</v>
      </c>
      <c r="E35" s="8"/>
      <c r="F35" s="28">
        <v>5.25</v>
      </c>
      <c r="G35" s="70"/>
      <c r="H35" s="62"/>
    </row>
    <row r="36" spans="1:8" s="1" customFormat="1" ht="20.5" customHeight="1" x14ac:dyDescent="0.2">
      <c r="A36" s="44">
        <v>8</v>
      </c>
      <c r="B36" s="30" t="s">
        <v>35</v>
      </c>
      <c r="C36" s="26">
        <v>273351215</v>
      </c>
      <c r="D36" s="26" t="s">
        <v>52</v>
      </c>
      <c r="E36" s="26" t="s">
        <v>12</v>
      </c>
      <c r="F36" s="31">
        <v>5.0999999999999996</v>
      </c>
      <c r="G36" s="69"/>
      <c r="H36" s="59">
        <f t="shared" si="1"/>
        <v>0</v>
      </c>
    </row>
    <row r="37" spans="1:8" s="29" customFormat="1" ht="18.5" customHeight="1" x14ac:dyDescent="0.2">
      <c r="A37" s="45"/>
      <c r="B37" s="8"/>
      <c r="C37" s="8"/>
      <c r="D37" s="8" t="s">
        <v>38</v>
      </c>
      <c r="E37" s="8"/>
      <c r="F37" s="28">
        <v>5.0999999999999996</v>
      </c>
      <c r="G37" s="70"/>
      <c r="H37" s="62"/>
    </row>
    <row r="38" spans="1:8" s="1" customFormat="1" ht="20" customHeight="1" x14ac:dyDescent="0.2">
      <c r="A38" s="44">
        <v>9</v>
      </c>
      <c r="B38" s="30" t="s">
        <v>35</v>
      </c>
      <c r="C38" s="26">
        <v>273351216</v>
      </c>
      <c r="D38" s="26" t="s">
        <v>39</v>
      </c>
      <c r="E38" s="26" t="s">
        <v>12</v>
      </c>
      <c r="F38" s="31">
        <v>5.0999999999999996</v>
      </c>
      <c r="G38" s="69"/>
      <c r="H38" s="59">
        <f t="shared" si="1"/>
        <v>0</v>
      </c>
    </row>
    <row r="39" spans="1:8" s="78" customFormat="1" ht="25.75" customHeight="1" x14ac:dyDescent="0.2">
      <c r="A39" s="74"/>
      <c r="B39" s="18"/>
      <c r="C39" s="17">
        <v>5</v>
      </c>
      <c r="D39" s="18" t="s">
        <v>40</v>
      </c>
      <c r="E39" s="18"/>
      <c r="F39" s="75"/>
      <c r="G39" s="76"/>
      <c r="H39" s="77">
        <f>H40+H47+H52+H59+H60+H68+H69+H75+H76+H78+H80</f>
        <v>0</v>
      </c>
    </row>
    <row r="40" spans="1:8" s="1" customFormat="1" ht="16.75" customHeight="1" x14ac:dyDescent="0.2">
      <c r="A40" s="42">
        <v>10</v>
      </c>
      <c r="B40" s="25">
        <v>221</v>
      </c>
      <c r="C40" s="25">
        <v>564861111</v>
      </c>
      <c r="D40" s="25" t="s">
        <v>41</v>
      </c>
      <c r="E40" s="25" t="s">
        <v>12</v>
      </c>
      <c r="F40" s="19">
        <v>186.6</v>
      </c>
      <c r="G40" s="67"/>
      <c r="H40" s="59">
        <f t="shared" ref="H40:H52" si="2">F40*G40</f>
        <v>0</v>
      </c>
    </row>
    <row r="41" spans="1:8" ht="18.5" customHeight="1" x14ac:dyDescent="0.2">
      <c r="A41" s="41"/>
      <c r="B41" s="7"/>
      <c r="C41" s="20"/>
      <c r="D41" s="20" t="s">
        <v>42</v>
      </c>
      <c r="E41" s="20"/>
      <c r="F41" s="21">
        <v>25.5</v>
      </c>
      <c r="G41" s="71"/>
      <c r="H41" s="62"/>
    </row>
    <row r="42" spans="1:8" ht="18.5" customHeight="1" x14ac:dyDescent="0.2">
      <c r="A42" s="41"/>
      <c r="B42" s="7"/>
      <c r="C42" s="20"/>
      <c r="D42" s="20" t="s">
        <v>43</v>
      </c>
      <c r="E42" s="20"/>
      <c r="F42" s="21">
        <v>30.6</v>
      </c>
      <c r="G42" s="71"/>
      <c r="H42" s="62"/>
    </row>
    <row r="43" spans="1:8" ht="18.5" customHeight="1" x14ac:dyDescent="0.2">
      <c r="A43" s="41"/>
      <c r="B43" s="7"/>
      <c r="C43" s="20"/>
      <c r="D43" s="20" t="s">
        <v>19</v>
      </c>
      <c r="E43" s="20"/>
      <c r="F43" s="21">
        <v>12</v>
      </c>
      <c r="G43" s="71"/>
      <c r="H43" s="62"/>
    </row>
    <row r="44" spans="1:8" ht="18.5" customHeight="1" x14ac:dyDescent="0.2">
      <c r="A44" s="41"/>
      <c r="B44" s="7"/>
      <c r="C44" s="20"/>
      <c r="D44" s="20" t="s">
        <v>44</v>
      </c>
      <c r="E44" s="20"/>
      <c r="F44" s="21">
        <v>118.5</v>
      </c>
      <c r="G44" s="71"/>
      <c r="H44" s="62"/>
    </row>
    <row r="45" spans="1:8" ht="18.5" customHeight="1" x14ac:dyDescent="0.2">
      <c r="A45" s="41"/>
      <c r="B45" s="7"/>
      <c r="C45" s="20"/>
      <c r="D45" s="20" t="s">
        <v>45</v>
      </c>
      <c r="E45" s="20"/>
      <c r="F45" s="21">
        <v>186.6</v>
      </c>
      <c r="G45" s="71"/>
      <c r="H45" s="62"/>
    </row>
    <row r="46" spans="1:8" ht="18.5" customHeight="1" x14ac:dyDescent="0.2">
      <c r="A46" s="41"/>
      <c r="B46" s="7"/>
      <c r="C46" s="20"/>
      <c r="D46" s="20" t="s">
        <v>22</v>
      </c>
      <c r="E46" s="20"/>
      <c r="F46" s="21">
        <v>186.6</v>
      </c>
      <c r="G46" s="71"/>
      <c r="H46" s="62"/>
    </row>
    <row r="47" spans="1:8" s="1" customFormat="1" ht="30" x14ac:dyDescent="0.2">
      <c r="A47" s="42">
        <v>11</v>
      </c>
      <c r="B47" s="25">
        <v>221</v>
      </c>
      <c r="C47" s="25">
        <v>564952111</v>
      </c>
      <c r="D47" s="26" t="s">
        <v>58</v>
      </c>
      <c r="E47" s="25" t="s">
        <v>12</v>
      </c>
      <c r="F47" s="19">
        <v>107.1</v>
      </c>
      <c r="G47" s="67"/>
      <c r="H47" s="59">
        <f t="shared" si="2"/>
        <v>0</v>
      </c>
    </row>
    <row r="48" spans="1:8" ht="19.25" customHeight="1" x14ac:dyDescent="0.2">
      <c r="A48" s="41"/>
      <c r="B48" s="7"/>
      <c r="C48" s="7"/>
      <c r="D48" s="20" t="s">
        <v>59</v>
      </c>
      <c r="E48" s="20"/>
      <c r="F48" s="21">
        <v>37.799999999999997</v>
      </c>
      <c r="G48" s="71"/>
      <c r="H48" s="58"/>
    </row>
    <row r="49" spans="1:8" ht="19.25" customHeight="1" x14ac:dyDescent="0.2">
      <c r="A49" s="41"/>
      <c r="B49" s="7"/>
      <c r="C49" s="7"/>
      <c r="D49" s="20" t="s">
        <v>60</v>
      </c>
      <c r="E49" s="20"/>
      <c r="F49" s="21">
        <v>54</v>
      </c>
      <c r="G49" s="71"/>
      <c r="H49" s="58"/>
    </row>
    <row r="50" spans="1:8" ht="19.25" customHeight="1" x14ac:dyDescent="0.2">
      <c r="A50" s="41"/>
      <c r="B50" s="7"/>
      <c r="C50" s="7"/>
      <c r="D50" s="20" t="s">
        <v>61</v>
      </c>
      <c r="E50" s="20"/>
      <c r="F50" s="21">
        <v>15.3</v>
      </c>
      <c r="G50" s="71"/>
      <c r="H50" s="58"/>
    </row>
    <row r="51" spans="1:8" ht="19.25" customHeight="1" x14ac:dyDescent="0.2">
      <c r="A51" s="41"/>
      <c r="B51" s="7"/>
      <c r="C51" s="7"/>
      <c r="D51" s="20" t="s">
        <v>22</v>
      </c>
      <c r="E51" s="20"/>
      <c r="F51" s="21">
        <v>107.1</v>
      </c>
      <c r="G51" s="71"/>
      <c r="H51" s="58"/>
    </row>
    <row r="52" spans="1:8" s="1" customFormat="1" ht="30" x14ac:dyDescent="0.2">
      <c r="A52" s="42">
        <v>12</v>
      </c>
      <c r="B52" s="25">
        <v>221</v>
      </c>
      <c r="C52" s="25">
        <v>564962111</v>
      </c>
      <c r="D52" s="26" t="s">
        <v>62</v>
      </c>
      <c r="E52" s="25" t="s">
        <v>12</v>
      </c>
      <c r="F52" s="19">
        <v>194.1</v>
      </c>
      <c r="G52" s="67"/>
      <c r="H52" s="59">
        <f t="shared" si="2"/>
        <v>0</v>
      </c>
    </row>
    <row r="53" spans="1:8" ht="18.5" customHeight="1" x14ac:dyDescent="0.2">
      <c r="A53" s="41"/>
      <c r="B53" s="7"/>
      <c r="C53" s="7"/>
      <c r="D53" s="20" t="s">
        <v>17</v>
      </c>
      <c r="E53" s="20"/>
      <c r="F53" s="21">
        <v>26.25</v>
      </c>
      <c r="G53" s="66"/>
      <c r="H53" s="58"/>
    </row>
    <row r="54" spans="1:8" ht="18.5" customHeight="1" x14ac:dyDescent="0.2">
      <c r="A54" s="41"/>
      <c r="B54" s="7"/>
      <c r="C54" s="7"/>
      <c r="D54" s="20" t="s">
        <v>63</v>
      </c>
      <c r="E54" s="20"/>
      <c r="F54" s="21">
        <v>32.4</v>
      </c>
      <c r="G54" s="66"/>
      <c r="H54" s="58"/>
    </row>
    <row r="55" spans="1:8" ht="20.5" customHeight="1" x14ac:dyDescent="0.2">
      <c r="A55" s="41"/>
      <c r="B55" s="7"/>
      <c r="C55" s="7"/>
      <c r="D55" s="20" t="s">
        <v>64</v>
      </c>
      <c r="E55" s="20"/>
      <c r="F55" s="21">
        <v>13</v>
      </c>
      <c r="G55" s="66"/>
      <c r="H55" s="58"/>
    </row>
    <row r="56" spans="1:8" ht="20.5" customHeight="1" x14ac:dyDescent="0.2">
      <c r="A56" s="41"/>
      <c r="B56" s="7"/>
      <c r="C56" s="7"/>
      <c r="D56" s="20" t="s">
        <v>65</v>
      </c>
      <c r="E56" s="20"/>
      <c r="F56" s="21">
        <v>122.45</v>
      </c>
      <c r="G56" s="66"/>
      <c r="H56" s="58"/>
    </row>
    <row r="57" spans="1:8" ht="20.5" customHeight="1" x14ac:dyDescent="0.2">
      <c r="A57" s="41"/>
      <c r="B57" s="7"/>
      <c r="C57" s="7"/>
      <c r="D57" s="20" t="s">
        <v>93</v>
      </c>
      <c r="E57" s="20"/>
      <c r="F57" s="21">
        <v>194.1</v>
      </c>
      <c r="G57" s="66"/>
      <c r="H57" s="58"/>
    </row>
    <row r="58" spans="1:8" ht="20.5" customHeight="1" x14ac:dyDescent="0.2">
      <c r="A58" s="41"/>
      <c r="B58" s="7"/>
      <c r="C58" s="7"/>
      <c r="D58" s="20" t="s">
        <v>22</v>
      </c>
      <c r="E58" s="20"/>
      <c r="F58" s="21">
        <v>194.1</v>
      </c>
      <c r="G58" s="66"/>
      <c r="H58" s="58"/>
    </row>
    <row r="59" spans="1:8" s="1" customFormat="1" ht="30" x14ac:dyDescent="0.2">
      <c r="A59" s="42">
        <v>13</v>
      </c>
      <c r="B59" s="25">
        <v>221</v>
      </c>
      <c r="C59" s="25">
        <v>565165112</v>
      </c>
      <c r="D59" s="26" t="s">
        <v>66</v>
      </c>
      <c r="E59" s="25" t="s">
        <v>12</v>
      </c>
      <c r="F59" s="19">
        <v>280.3</v>
      </c>
      <c r="G59" s="67"/>
      <c r="H59" s="59">
        <f t="shared" ref="H59:H69" si="3">F59*G59</f>
        <v>0</v>
      </c>
    </row>
    <row r="60" spans="1:8" s="1" customFormat="1" ht="30" x14ac:dyDescent="0.2">
      <c r="A60" s="42">
        <v>14</v>
      </c>
      <c r="B60" s="25">
        <v>221</v>
      </c>
      <c r="C60" s="25">
        <v>577134111</v>
      </c>
      <c r="D60" s="26" t="s">
        <v>67</v>
      </c>
      <c r="E60" s="25" t="s">
        <v>12</v>
      </c>
      <c r="F60" s="19">
        <v>280.3</v>
      </c>
      <c r="G60" s="67"/>
      <c r="H60" s="59">
        <f t="shared" si="3"/>
        <v>0</v>
      </c>
    </row>
    <row r="61" spans="1:8" ht="21.5" customHeight="1" x14ac:dyDescent="0.2">
      <c r="A61" s="41"/>
      <c r="B61" s="7"/>
      <c r="C61" s="7"/>
      <c r="D61" s="7" t="s">
        <v>91</v>
      </c>
      <c r="E61" s="7"/>
      <c r="F61" s="10">
        <v>45</v>
      </c>
      <c r="G61" s="66"/>
      <c r="H61" s="58"/>
    </row>
    <row r="62" spans="1:8" ht="21.5" customHeight="1" x14ac:dyDescent="0.2">
      <c r="A62" s="41"/>
      <c r="B62" s="7"/>
      <c r="C62" s="7"/>
      <c r="D62" s="7" t="s">
        <v>68</v>
      </c>
      <c r="E62" s="7"/>
      <c r="F62" s="10">
        <v>54</v>
      </c>
      <c r="G62" s="66"/>
      <c r="H62" s="58"/>
    </row>
    <row r="63" spans="1:8" ht="21.5" customHeight="1" x14ac:dyDescent="0.2">
      <c r="A63" s="41"/>
      <c r="B63" s="7"/>
      <c r="C63" s="7"/>
      <c r="D63" s="7" t="s">
        <v>69</v>
      </c>
      <c r="E63" s="7"/>
      <c r="F63" s="10">
        <v>99</v>
      </c>
      <c r="G63" s="66"/>
      <c r="H63" s="58"/>
    </row>
    <row r="64" spans="1:8" ht="21.5" customHeight="1" x14ac:dyDescent="0.2">
      <c r="A64" s="41"/>
      <c r="B64" s="7"/>
      <c r="C64" s="7"/>
      <c r="D64" s="7" t="s">
        <v>70</v>
      </c>
      <c r="E64" s="7"/>
      <c r="F64" s="10">
        <v>17.5</v>
      </c>
      <c r="G64" s="66"/>
      <c r="H64" s="58"/>
    </row>
    <row r="65" spans="1:8" ht="21.5" customHeight="1" x14ac:dyDescent="0.2">
      <c r="A65" s="41"/>
      <c r="B65" s="7"/>
      <c r="C65" s="7"/>
      <c r="D65" s="7" t="s">
        <v>71</v>
      </c>
      <c r="E65" s="7"/>
      <c r="F65" s="10">
        <v>163.80000000000001</v>
      </c>
      <c r="G65" s="66"/>
      <c r="H65" s="58"/>
    </row>
    <row r="66" spans="1:8" ht="21.5" customHeight="1" x14ac:dyDescent="0.2">
      <c r="A66" s="41"/>
      <c r="B66" s="7"/>
      <c r="C66" s="7"/>
      <c r="D66" s="7" t="s">
        <v>72</v>
      </c>
      <c r="E66" s="7"/>
      <c r="F66" s="10">
        <v>181.3</v>
      </c>
      <c r="G66" s="66"/>
      <c r="H66" s="58"/>
    </row>
    <row r="67" spans="1:8" ht="21.5" customHeight="1" x14ac:dyDescent="0.2">
      <c r="A67" s="41"/>
      <c r="B67" s="7"/>
      <c r="C67" s="7"/>
      <c r="D67" s="7" t="s">
        <v>22</v>
      </c>
      <c r="E67" s="7"/>
      <c r="F67" s="10">
        <v>280.3</v>
      </c>
      <c r="G67" s="66"/>
      <c r="H67" s="58"/>
    </row>
    <row r="68" spans="1:8" s="1" customFormat="1" ht="30" x14ac:dyDescent="0.2">
      <c r="A68" s="42">
        <v>15</v>
      </c>
      <c r="B68" s="25">
        <v>221</v>
      </c>
      <c r="C68" s="25">
        <v>577155112</v>
      </c>
      <c r="D68" s="26" t="s">
        <v>73</v>
      </c>
      <c r="E68" s="25" t="s">
        <v>12</v>
      </c>
      <c r="F68" s="19">
        <v>280.3</v>
      </c>
      <c r="G68" s="67"/>
      <c r="H68" s="59">
        <f t="shared" si="3"/>
        <v>0</v>
      </c>
    </row>
    <row r="69" spans="1:8" s="1" customFormat="1" ht="30" x14ac:dyDescent="0.2">
      <c r="A69" s="42">
        <v>16</v>
      </c>
      <c r="B69" s="25">
        <v>221</v>
      </c>
      <c r="C69" s="25">
        <v>596211112</v>
      </c>
      <c r="D69" s="26" t="s">
        <v>74</v>
      </c>
      <c r="E69" s="25" t="s">
        <v>12</v>
      </c>
      <c r="F69" s="19">
        <v>103.5</v>
      </c>
      <c r="G69" s="67"/>
      <c r="H69" s="59">
        <f t="shared" si="3"/>
        <v>0</v>
      </c>
    </row>
    <row r="70" spans="1:8" ht="19.75" customHeight="1" x14ac:dyDescent="0.2">
      <c r="A70" s="41"/>
      <c r="B70" s="7"/>
      <c r="C70" s="7"/>
      <c r="D70" s="20" t="s">
        <v>75</v>
      </c>
      <c r="E70" s="20"/>
      <c r="F70" s="21">
        <v>36</v>
      </c>
      <c r="G70" s="66"/>
      <c r="H70" s="58"/>
    </row>
    <row r="71" spans="1:8" ht="19.75" customHeight="1" x14ac:dyDescent="0.2">
      <c r="A71" s="41"/>
      <c r="B71" s="7"/>
      <c r="C71" s="7"/>
      <c r="D71" s="20" t="s">
        <v>76</v>
      </c>
      <c r="E71" s="20"/>
      <c r="F71" s="21">
        <v>36</v>
      </c>
      <c r="G71" s="66"/>
      <c r="H71" s="58"/>
    </row>
    <row r="72" spans="1:8" ht="19.75" customHeight="1" x14ac:dyDescent="0.2">
      <c r="A72" s="41"/>
      <c r="B72" s="7"/>
      <c r="C72" s="7"/>
      <c r="D72" s="20" t="s">
        <v>77</v>
      </c>
      <c r="E72" s="20"/>
      <c r="F72" s="21">
        <v>22.5</v>
      </c>
      <c r="G72" s="66"/>
      <c r="H72" s="58"/>
    </row>
    <row r="73" spans="1:8" ht="19.75" customHeight="1" x14ac:dyDescent="0.2">
      <c r="A73" s="41"/>
      <c r="B73" s="7"/>
      <c r="C73" s="7"/>
      <c r="D73" s="20" t="s">
        <v>78</v>
      </c>
      <c r="E73" s="20"/>
      <c r="F73" s="21">
        <v>9</v>
      </c>
      <c r="G73" s="66"/>
      <c r="H73" s="58"/>
    </row>
    <row r="74" spans="1:8" ht="19.75" customHeight="1" x14ac:dyDescent="0.2">
      <c r="A74" s="41"/>
      <c r="B74" s="7"/>
      <c r="C74" s="7"/>
      <c r="D74" s="20" t="s">
        <v>22</v>
      </c>
      <c r="E74" s="20"/>
      <c r="F74" s="21">
        <f>SUM(F70:F73)</f>
        <v>103.5</v>
      </c>
      <c r="G74" s="66"/>
      <c r="H74" s="58"/>
    </row>
    <row r="75" spans="1:8" s="1" customFormat="1" ht="46.25" customHeight="1" x14ac:dyDescent="0.2">
      <c r="A75" s="42">
        <v>17</v>
      </c>
      <c r="B75" s="25">
        <v>221</v>
      </c>
      <c r="C75" s="25">
        <v>596211114</v>
      </c>
      <c r="D75" s="26" t="s">
        <v>79</v>
      </c>
      <c r="E75" s="25" t="s">
        <v>12</v>
      </c>
      <c r="F75" s="19">
        <v>103.5</v>
      </c>
      <c r="G75" s="67"/>
      <c r="H75" s="59">
        <f t="shared" ref="H75:H80" si="4">F75*G75</f>
        <v>0</v>
      </c>
    </row>
    <row r="76" spans="1:8" s="1" customFormat="1" ht="31.25" customHeight="1" x14ac:dyDescent="0.2">
      <c r="A76" s="42">
        <v>18</v>
      </c>
      <c r="B76" s="25"/>
      <c r="C76" s="27" t="s">
        <v>80</v>
      </c>
      <c r="D76" s="26" t="s">
        <v>86</v>
      </c>
      <c r="E76" s="25" t="s">
        <v>12</v>
      </c>
      <c r="F76" s="19">
        <v>90.9</v>
      </c>
      <c r="G76" s="67"/>
      <c r="H76" s="59">
        <f t="shared" si="4"/>
        <v>0</v>
      </c>
    </row>
    <row r="77" spans="1:8" ht="18.5" customHeight="1" x14ac:dyDescent="0.2">
      <c r="A77" s="41"/>
      <c r="B77" s="7"/>
      <c r="C77" s="7"/>
      <c r="D77" s="20" t="s">
        <v>81</v>
      </c>
      <c r="E77" s="7"/>
      <c r="F77" s="10">
        <v>90.9</v>
      </c>
      <c r="G77" s="66"/>
      <c r="H77" s="58"/>
    </row>
    <row r="78" spans="1:8" s="1" customFormat="1" ht="31.25" customHeight="1" x14ac:dyDescent="0.2">
      <c r="A78" s="42">
        <v>19</v>
      </c>
      <c r="B78" s="25"/>
      <c r="C78" s="25" t="s">
        <v>82</v>
      </c>
      <c r="D78" s="26" t="s">
        <v>85</v>
      </c>
      <c r="E78" s="25" t="s">
        <v>12</v>
      </c>
      <c r="F78" s="19">
        <v>9</v>
      </c>
      <c r="G78" s="67"/>
      <c r="H78" s="59">
        <f t="shared" si="4"/>
        <v>0</v>
      </c>
    </row>
    <row r="79" spans="1:8" ht="18.5" customHeight="1" x14ac:dyDescent="0.2">
      <c r="A79" s="41"/>
      <c r="B79" s="7"/>
      <c r="C79" s="7"/>
      <c r="D79" s="20" t="s">
        <v>83</v>
      </c>
      <c r="E79" s="7"/>
      <c r="F79" s="10">
        <v>9</v>
      </c>
      <c r="G79" s="66"/>
      <c r="H79" s="58"/>
    </row>
    <row r="80" spans="1:8" s="1" customFormat="1" ht="43.75" customHeight="1" x14ac:dyDescent="0.2">
      <c r="A80" s="42">
        <v>20</v>
      </c>
      <c r="B80" s="25"/>
      <c r="C80" s="25" t="s">
        <v>84</v>
      </c>
      <c r="D80" s="26" t="s">
        <v>87</v>
      </c>
      <c r="E80" s="25" t="s">
        <v>12</v>
      </c>
      <c r="F80" s="19">
        <v>3.6</v>
      </c>
      <c r="G80" s="67"/>
      <c r="H80" s="59">
        <f t="shared" si="4"/>
        <v>0</v>
      </c>
    </row>
    <row r="81" spans="1:11" ht="18.5" customHeight="1" x14ac:dyDescent="0.2">
      <c r="A81" s="41"/>
      <c r="B81" s="7"/>
      <c r="C81" s="7"/>
      <c r="D81" s="20" t="s">
        <v>88</v>
      </c>
      <c r="E81" s="7"/>
      <c r="F81" s="10">
        <v>1.6</v>
      </c>
      <c r="G81" s="66"/>
      <c r="H81" s="58"/>
    </row>
    <row r="82" spans="1:11" ht="18.5" customHeight="1" x14ac:dyDescent="0.2">
      <c r="A82" s="41"/>
      <c r="B82" s="7"/>
      <c r="C82" s="7"/>
      <c r="D82" s="20" t="s">
        <v>89</v>
      </c>
      <c r="E82" s="7"/>
      <c r="F82" s="10">
        <v>0.8</v>
      </c>
      <c r="G82" s="66"/>
      <c r="H82" s="58"/>
    </row>
    <row r="83" spans="1:11" ht="18.5" customHeight="1" x14ac:dyDescent="0.2">
      <c r="A83" s="41"/>
      <c r="B83" s="7"/>
      <c r="C83" s="7"/>
      <c r="D83" s="20" t="s">
        <v>90</v>
      </c>
      <c r="E83" s="7"/>
      <c r="F83" s="10">
        <v>1.2</v>
      </c>
      <c r="G83" s="66"/>
      <c r="H83" s="58"/>
    </row>
    <row r="84" spans="1:11" ht="19.25" customHeight="1" x14ac:dyDescent="0.2">
      <c r="A84" s="41"/>
      <c r="B84" s="7"/>
      <c r="C84" s="7"/>
      <c r="D84" s="20" t="s">
        <v>22</v>
      </c>
      <c r="E84" s="7"/>
      <c r="F84" s="10">
        <f>SUM(F81:F83)</f>
        <v>3.6000000000000005</v>
      </c>
      <c r="G84" s="66"/>
      <c r="H84" s="58"/>
    </row>
    <row r="85" spans="1:11" ht="21.5" customHeight="1" x14ac:dyDescent="0.2">
      <c r="A85" s="46"/>
      <c r="B85" s="12"/>
      <c r="C85" s="15">
        <v>9</v>
      </c>
      <c r="D85" s="16" t="s">
        <v>92</v>
      </c>
      <c r="E85" s="12"/>
      <c r="F85" s="13"/>
      <c r="G85" s="72"/>
      <c r="H85" s="63">
        <f>H86+H87+H88+H89+H90+H91+H92+H93+H106+H110+H112+H113+H120+H122+H124+H127+H128+H129+H130+H131+H132+H133+H134</f>
        <v>0</v>
      </c>
      <c r="J85" s="55"/>
    </row>
    <row r="86" spans="1:11" ht="30" x14ac:dyDescent="0.2">
      <c r="A86" s="42">
        <v>21</v>
      </c>
      <c r="B86" s="25">
        <v>221</v>
      </c>
      <c r="C86" s="25">
        <v>914111111</v>
      </c>
      <c r="D86" s="26" t="s">
        <v>94</v>
      </c>
      <c r="E86" s="25" t="s">
        <v>95</v>
      </c>
      <c r="F86" s="19">
        <v>7</v>
      </c>
      <c r="G86" s="67"/>
      <c r="H86" s="59">
        <f t="shared" ref="H86:H92" si="5">F86*G86</f>
        <v>0</v>
      </c>
    </row>
    <row r="87" spans="1:11" x14ac:dyDescent="0.2">
      <c r="A87" s="42">
        <v>22</v>
      </c>
      <c r="B87" s="25"/>
      <c r="C87" s="36" t="s">
        <v>100</v>
      </c>
      <c r="D87" s="25" t="s">
        <v>104</v>
      </c>
      <c r="E87" s="25" t="s">
        <v>97</v>
      </c>
      <c r="F87" s="19">
        <v>7</v>
      </c>
      <c r="G87" s="67"/>
      <c r="H87" s="59">
        <f t="shared" si="5"/>
        <v>0</v>
      </c>
    </row>
    <row r="88" spans="1:11" ht="30" x14ac:dyDescent="0.2">
      <c r="A88" s="42">
        <v>23</v>
      </c>
      <c r="B88" s="25">
        <v>221</v>
      </c>
      <c r="C88" s="25">
        <v>914511112</v>
      </c>
      <c r="D88" s="26" t="s">
        <v>105</v>
      </c>
      <c r="E88" s="25" t="s">
        <v>95</v>
      </c>
      <c r="F88" s="19">
        <v>6</v>
      </c>
      <c r="G88" s="67"/>
      <c r="H88" s="59">
        <f t="shared" si="5"/>
        <v>0</v>
      </c>
    </row>
    <row r="89" spans="1:11" x14ac:dyDescent="0.2">
      <c r="A89" s="42">
        <v>24</v>
      </c>
      <c r="B89" s="25"/>
      <c r="C89" s="36" t="s">
        <v>101</v>
      </c>
      <c r="D89" s="25" t="s">
        <v>106</v>
      </c>
      <c r="E89" s="25" t="s">
        <v>97</v>
      </c>
      <c r="F89" s="19">
        <v>6</v>
      </c>
      <c r="G89" s="67"/>
      <c r="H89" s="59">
        <f t="shared" si="5"/>
        <v>0</v>
      </c>
      <c r="K89" s="55"/>
    </row>
    <row r="90" spans="1:11" x14ac:dyDescent="0.2">
      <c r="A90" s="42">
        <v>25</v>
      </c>
      <c r="B90" s="25"/>
      <c r="C90" s="36" t="s">
        <v>102</v>
      </c>
      <c r="D90" s="25" t="s">
        <v>107</v>
      </c>
      <c r="E90" s="25" t="s">
        <v>97</v>
      </c>
      <c r="F90" s="19">
        <v>6</v>
      </c>
      <c r="G90" s="67"/>
      <c r="H90" s="59">
        <f t="shared" si="5"/>
        <v>0</v>
      </c>
    </row>
    <row r="91" spans="1:11" x14ac:dyDescent="0.2">
      <c r="A91" s="42">
        <v>26</v>
      </c>
      <c r="B91" s="36" t="s">
        <v>96</v>
      </c>
      <c r="C91" s="36" t="s">
        <v>103</v>
      </c>
      <c r="D91" s="25" t="s">
        <v>108</v>
      </c>
      <c r="E91" s="25" t="s">
        <v>98</v>
      </c>
      <c r="F91" s="19">
        <v>1</v>
      </c>
      <c r="G91" s="67"/>
      <c r="H91" s="59">
        <f t="shared" si="5"/>
        <v>0</v>
      </c>
    </row>
    <row r="92" spans="1:11" ht="30" x14ac:dyDescent="0.2">
      <c r="A92" s="42">
        <v>27</v>
      </c>
      <c r="B92" s="25">
        <v>221</v>
      </c>
      <c r="C92" s="25">
        <v>915111121</v>
      </c>
      <c r="D92" s="26" t="s">
        <v>109</v>
      </c>
      <c r="E92" s="25" t="s">
        <v>99</v>
      </c>
      <c r="F92" s="19">
        <v>80</v>
      </c>
      <c r="G92" s="67"/>
      <c r="H92" s="59">
        <f t="shared" si="5"/>
        <v>0</v>
      </c>
    </row>
    <row r="93" spans="1:11" ht="30" customHeight="1" x14ac:dyDescent="0.2">
      <c r="A93" s="42">
        <v>28</v>
      </c>
      <c r="B93" s="25">
        <v>221</v>
      </c>
      <c r="C93" s="25">
        <v>91511111</v>
      </c>
      <c r="D93" s="26" t="s">
        <v>110</v>
      </c>
      <c r="E93" s="25" t="s">
        <v>99</v>
      </c>
      <c r="F93" s="19">
        <v>180</v>
      </c>
      <c r="G93" s="67"/>
      <c r="H93" s="59">
        <f t="shared" ref="H93:H113" si="6">F93*G93</f>
        <v>0</v>
      </c>
    </row>
    <row r="94" spans="1:11" ht="18.5" customHeight="1" x14ac:dyDescent="0.2">
      <c r="A94" s="41"/>
      <c r="B94" s="7"/>
      <c r="C94" s="7"/>
      <c r="D94" s="20" t="s">
        <v>111</v>
      </c>
      <c r="E94" s="20"/>
      <c r="F94" s="21">
        <v>72</v>
      </c>
      <c r="G94" s="66"/>
      <c r="H94" s="58"/>
    </row>
    <row r="95" spans="1:11" ht="18.5" customHeight="1" x14ac:dyDescent="0.2">
      <c r="A95" s="41"/>
      <c r="B95" s="7"/>
      <c r="C95" s="7"/>
      <c r="D95" s="20" t="s">
        <v>112</v>
      </c>
      <c r="E95" s="20"/>
      <c r="F95" s="21">
        <v>72</v>
      </c>
      <c r="G95" s="66"/>
      <c r="H95" s="58"/>
    </row>
    <row r="96" spans="1:11" ht="18.5" customHeight="1" x14ac:dyDescent="0.2">
      <c r="A96" s="41"/>
      <c r="B96" s="7"/>
      <c r="C96" s="7"/>
      <c r="D96" s="20" t="s">
        <v>113</v>
      </c>
      <c r="E96" s="20"/>
      <c r="F96" s="21">
        <v>12</v>
      </c>
      <c r="G96" s="66"/>
      <c r="H96" s="58"/>
    </row>
    <row r="97" spans="1:8" ht="18.5" customHeight="1" x14ac:dyDescent="0.2">
      <c r="A97" s="41"/>
      <c r="B97" s="7"/>
      <c r="C97" s="7"/>
      <c r="D97" s="20" t="s">
        <v>114</v>
      </c>
      <c r="E97" s="20"/>
      <c r="F97" s="21">
        <v>14</v>
      </c>
      <c r="G97" s="66"/>
      <c r="H97" s="58"/>
    </row>
    <row r="98" spans="1:8" ht="18.5" customHeight="1" x14ac:dyDescent="0.2">
      <c r="A98" s="41"/>
      <c r="B98" s="7"/>
      <c r="C98" s="7"/>
      <c r="D98" s="20" t="s">
        <v>114</v>
      </c>
      <c r="E98" s="20"/>
      <c r="F98" s="21">
        <v>14</v>
      </c>
      <c r="G98" s="66"/>
      <c r="H98" s="58"/>
    </row>
    <row r="99" spans="1:8" ht="18.5" customHeight="1" x14ac:dyDescent="0.2">
      <c r="A99" s="41"/>
      <c r="B99" s="7"/>
      <c r="C99" s="7"/>
      <c r="D99" s="20" t="s">
        <v>115</v>
      </c>
      <c r="E99" s="20"/>
      <c r="F99" s="21">
        <v>22.5</v>
      </c>
      <c r="G99" s="66"/>
      <c r="H99" s="58"/>
    </row>
    <row r="100" spans="1:8" ht="18.5" customHeight="1" x14ac:dyDescent="0.2">
      <c r="A100" s="41"/>
      <c r="B100" s="7"/>
      <c r="C100" s="7"/>
      <c r="D100" s="20" t="s">
        <v>116</v>
      </c>
      <c r="E100" s="20"/>
      <c r="F100" s="21">
        <v>62.5</v>
      </c>
      <c r="G100" s="66"/>
      <c r="H100" s="58"/>
    </row>
    <row r="101" spans="1:8" ht="18.5" customHeight="1" x14ac:dyDescent="0.2">
      <c r="A101" s="41"/>
      <c r="B101" s="7"/>
      <c r="C101" s="7"/>
      <c r="D101" s="20" t="s">
        <v>117</v>
      </c>
      <c r="E101" s="20"/>
      <c r="F101" s="21">
        <v>11</v>
      </c>
      <c r="G101" s="66"/>
      <c r="H101" s="58"/>
    </row>
    <row r="102" spans="1:8" ht="18.5" customHeight="1" x14ac:dyDescent="0.2">
      <c r="A102" s="41"/>
      <c r="B102" s="7"/>
      <c r="C102" s="7"/>
      <c r="D102" s="20" t="s">
        <v>115</v>
      </c>
      <c r="E102" s="20"/>
      <c r="F102" s="21">
        <v>22.5</v>
      </c>
      <c r="G102" s="66"/>
      <c r="H102" s="58"/>
    </row>
    <row r="103" spans="1:8" ht="18.5" customHeight="1" x14ac:dyDescent="0.2">
      <c r="A103" s="41"/>
      <c r="B103" s="7"/>
      <c r="C103" s="7"/>
      <c r="D103" s="20" t="s">
        <v>118</v>
      </c>
      <c r="E103" s="20"/>
      <c r="F103" s="21">
        <v>33.5</v>
      </c>
      <c r="G103" s="66"/>
      <c r="H103" s="58"/>
    </row>
    <row r="104" spans="1:8" ht="18.5" customHeight="1" x14ac:dyDescent="0.2">
      <c r="A104" s="41"/>
      <c r="B104" s="7"/>
      <c r="C104" s="7"/>
      <c r="D104" s="37">
        <v>12</v>
      </c>
      <c r="E104" s="20"/>
      <c r="F104" s="21">
        <v>12</v>
      </c>
      <c r="G104" s="66"/>
      <c r="H104" s="58"/>
    </row>
    <row r="105" spans="1:8" ht="18.5" customHeight="1" x14ac:dyDescent="0.2">
      <c r="A105" s="41"/>
      <c r="B105" s="7"/>
      <c r="C105" s="7"/>
      <c r="D105" s="20" t="s">
        <v>22</v>
      </c>
      <c r="E105" s="20"/>
      <c r="F105" s="21">
        <v>180</v>
      </c>
      <c r="G105" s="66"/>
      <c r="H105" s="58"/>
    </row>
    <row r="106" spans="1:8" s="1" customFormat="1" ht="30" x14ac:dyDescent="0.2">
      <c r="A106" s="42">
        <v>29</v>
      </c>
      <c r="B106" s="25">
        <v>221</v>
      </c>
      <c r="C106" s="25">
        <v>915131111</v>
      </c>
      <c r="D106" s="26" t="s">
        <v>119</v>
      </c>
      <c r="E106" s="25" t="s">
        <v>12</v>
      </c>
      <c r="F106" s="19">
        <v>6</v>
      </c>
      <c r="G106" s="67"/>
      <c r="H106" s="59">
        <f t="shared" si="6"/>
        <v>0</v>
      </c>
    </row>
    <row r="107" spans="1:8" ht="18.5" customHeight="1" x14ac:dyDescent="0.2">
      <c r="A107" s="41"/>
      <c r="B107" s="7"/>
      <c r="C107" s="7"/>
      <c r="D107" s="20" t="s">
        <v>120</v>
      </c>
      <c r="E107" s="20"/>
      <c r="F107" s="21">
        <v>2</v>
      </c>
      <c r="G107" s="66"/>
      <c r="H107" s="58"/>
    </row>
    <row r="108" spans="1:8" ht="18.5" customHeight="1" x14ac:dyDescent="0.2">
      <c r="A108" s="41"/>
      <c r="B108" s="7"/>
      <c r="C108" s="7"/>
      <c r="D108" s="20" t="s">
        <v>121</v>
      </c>
      <c r="E108" s="20"/>
      <c r="F108" s="21">
        <v>4</v>
      </c>
      <c r="G108" s="66"/>
      <c r="H108" s="58"/>
    </row>
    <row r="109" spans="1:8" ht="18.5" customHeight="1" x14ac:dyDescent="0.2">
      <c r="A109" s="41"/>
      <c r="B109" s="7"/>
      <c r="C109" s="7"/>
      <c r="D109" s="20" t="s">
        <v>22</v>
      </c>
      <c r="E109" s="20"/>
      <c r="F109" s="21">
        <v>6</v>
      </c>
      <c r="G109" s="66"/>
      <c r="H109" s="58"/>
    </row>
    <row r="110" spans="1:8" s="1" customFormat="1" x14ac:dyDescent="0.2">
      <c r="A110" s="42">
        <v>30</v>
      </c>
      <c r="B110" s="25">
        <v>221</v>
      </c>
      <c r="C110" s="25">
        <v>915611111</v>
      </c>
      <c r="D110" s="26" t="s">
        <v>122</v>
      </c>
      <c r="E110" s="25" t="s">
        <v>99</v>
      </c>
      <c r="F110" s="19">
        <v>260</v>
      </c>
      <c r="G110" s="67"/>
      <c r="H110" s="59">
        <f t="shared" si="6"/>
        <v>0</v>
      </c>
    </row>
    <row r="111" spans="1:8" ht="18.5" customHeight="1" x14ac:dyDescent="0.2">
      <c r="A111" s="41"/>
      <c r="B111" s="7"/>
      <c r="C111" s="7"/>
      <c r="D111" s="20" t="s">
        <v>123</v>
      </c>
      <c r="E111" s="20"/>
      <c r="F111" s="21">
        <v>260</v>
      </c>
      <c r="G111" s="66"/>
      <c r="H111" s="58"/>
    </row>
    <row r="112" spans="1:8" s="1" customFormat="1" x14ac:dyDescent="0.2">
      <c r="A112" s="42">
        <v>31</v>
      </c>
      <c r="B112" s="25">
        <v>221</v>
      </c>
      <c r="C112" s="25">
        <v>915621111</v>
      </c>
      <c r="D112" s="26" t="s">
        <v>124</v>
      </c>
      <c r="E112" s="25" t="s">
        <v>12</v>
      </c>
      <c r="F112" s="19">
        <v>6</v>
      </c>
      <c r="G112" s="67"/>
      <c r="H112" s="59">
        <f t="shared" si="6"/>
        <v>0</v>
      </c>
    </row>
    <row r="113" spans="1:8" s="1" customFormat="1" ht="45" x14ac:dyDescent="0.2">
      <c r="A113" s="42">
        <v>32</v>
      </c>
      <c r="B113" s="25">
        <v>221</v>
      </c>
      <c r="C113" s="25">
        <v>916131213</v>
      </c>
      <c r="D113" s="26" t="s">
        <v>125</v>
      </c>
      <c r="E113" s="25" t="s">
        <v>99</v>
      </c>
      <c r="F113" s="19">
        <v>138.6</v>
      </c>
      <c r="G113" s="67"/>
      <c r="H113" s="59">
        <f t="shared" si="6"/>
        <v>0</v>
      </c>
    </row>
    <row r="114" spans="1:8" ht="18.5" customHeight="1" x14ac:dyDescent="0.2">
      <c r="A114" s="41"/>
      <c r="B114" s="7"/>
      <c r="C114" s="7"/>
      <c r="D114" s="20" t="s">
        <v>126</v>
      </c>
      <c r="E114" s="20"/>
      <c r="F114" s="21">
        <v>57</v>
      </c>
      <c r="G114" s="66"/>
      <c r="H114" s="58"/>
    </row>
    <row r="115" spans="1:8" ht="18.5" customHeight="1" x14ac:dyDescent="0.2">
      <c r="A115" s="41"/>
      <c r="B115" s="7"/>
      <c r="C115" s="7"/>
      <c r="D115" s="20" t="s">
        <v>20</v>
      </c>
      <c r="E115" s="20"/>
      <c r="F115" s="21">
        <v>57</v>
      </c>
      <c r="G115" s="66"/>
      <c r="H115" s="58"/>
    </row>
    <row r="116" spans="1:8" ht="18.5" customHeight="1" x14ac:dyDescent="0.2">
      <c r="A116" s="41"/>
      <c r="B116" s="7"/>
      <c r="C116" s="7"/>
      <c r="D116" s="20" t="s">
        <v>127</v>
      </c>
      <c r="E116" s="20"/>
      <c r="F116" s="21">
        <v>38</v>
      </c>
      <c r="G116" s="66"/>
      <c r="H116" s="58"/>
    </row>
    <row r="117" spans="1:8" ht="18.5" customHeight="1" x14ac:dyDescent="0.2">
      <c r="A117" s="41"/>
      <c r="B117" s="7"/>
      <c r="C117" s="7"/>
      <c r="D117" s="20" t="s">
        <v>128</v>
      </c>
      <c r="E117" s="20"/>
      <c r="F117" s="21">
        <v>43.6</v>
      </c>
      <c r="G117" s="66"/>
      <c r="H117" s="58"/>
    </row>
    <row r="118" spans="1:8" ht="18.5" customHeight="1" x14ac:dyDescent="0.2">
      <c r="A118" s="41"/>
      <c r="B118" s="7"/>
      <c r="C118" s="7"/>
      <c r="D118" s="20" t="s">
        <v>20</v>
      </c>
      <c r="E118" s="20"/>
      <c r="F118" s="21">
        <v>81.599999999999994</v>
      </c>
      <c r="G118" s="66"/>
      <c r="H118" s="58"/>
    </row>
    <row r="119" spans="1:8" ht="18.5" customHeight="1" x14ac:dyDescent="0.2">
      <c r="A119" s="41"/>
      <c r="B119" s="7"/>
      <c r="C119" s="7"/>
      <c r="D119" s="20" t="s">
        <v>22</v>
      </c>
      <c r="E119" s="20"/>
      <c r="F119" s="21">
        <v>138.6</v>
      </c>
      <c r="G119" s="66"/>
      <c r="H119" s="58"/>
    </row>
    <row r="120" spans="1:8" s="1" customFormat="1" ht="30" x14ac:dyDescent="0.2">
      <c r="A120" s="42">
        <v>33</v>
      </c>
      <c r="B120" s="25"/>
      <c r="C120" s="36" t="s">
        <v>129</v>
      </c>
      <c r="D120" s="26" t="s">
        <v>130</v>
      </c>
      <c r="E120" s="25" t="s">
        <v>97</v>
      </c>
      <c r="F120" s="19">
        <v>57.57</v>
      </c>
      <c r="G120" s="67"/>
      <c r="H120" s="59">
        <f t="shared" ref="H120:H132" si="7">F120*G120</f>
        <v>0</v>
      </c>
    </row>
    <row r="121" spans="1:8" ht="18.5" customHeight="1" x14ac:dyDescent="0.2">
      <c r="A121" s="41"/>
      <c r="B121" s="7"/>
      <c r="C121" s="7"/>
      <c r="D121" s="20" t="s">
        <v>131</v>
      </c>
      <c r="E121" s="20"/>
      <c r="F121" s="21">
        <v>57.57</v>
      </c>
      <c r="G121" s="66"/>
      <c r="H121" s="58"/>
    </row>
    <row r="122" spans="1:8" s="1" customFormat="1" x14ac:dyDescent="0.2">
      <c r="A122" s="42">
        <v>34</v>
      </c>
      <c r="B122" s="25"/>
      <c r="C122" s="36" t="s">
        <v>132</v>
      </c>
      <c r="D122" s="25" t="s">
        <v>133</v>
      </c>
      <c r="E122" s="25" t="s">
        <v>97</v>
      </c>
      <c r="F122" s="19">
        <v>82.415999999999997</v>
      </c>
      <c r="G122" s="67"/>
      <c r="H122" s="59">
        <f t="shared" si="7"/>
        <v>0</v>
      </c>
    </row>
    <row r="123" spans="1:8" ht="18.5" customHeight="1" x14ac:dyDescent="0.2">
      <c r="A123" s="41"/>
      <c r="B123" s="7"/>
      <c r="C123" s="7"/>
      <c r="D123" s="20" t="s">
        <v>134</v>
      </c>
      <c r="E123" s="20"/>
      <c r="F123" s="21">
        <v>82.415999999999997</v>
      </c>
      <c r="G123" s="71"/>
      <c r="H123" s="58"/>
    </row>
    <row r="124" spans="1:8" s="1" customFormat="1" ht="30" x14ac:dyDescent="0.2">
      <c r="A124" s="42">
        <v>35</v>
      </c>
      <c r="B124" s="25">
        <v>221</v>
      </c>
      <c r="C124" s="25">
        <v>916991121</v>
      </c>
      <c r="D124" s="26" t="s">
        <v>135</v>
      </c>
      <c r="E124" s="25" t="s">
        <v>33</v>
      </c>
      <c r="F124" s="19">
        <v>5.1980000000000004</v>
      </c>
      <c r="G124" s="67"/>
      <c r="H124" s="59">
        <f t="shared" si="7"/>
        <v>0</v>
      </c>
    </row>
    <row r="125" spans="1:8" ht="18.5" customHeight="1" x14ac:dyDescent="0.2">
      <c r="A125" s="41"/>
      <c r="B125" s="7"/>
      <c r="C125" s="7"/>
      <c r="D125" s="20" t="s">
        <v>136</v>
      </c>
      <c r="E125" s="20"/>
      <c r="F125" s="21">
        <v>5.1980000000000004</v>
      </c>
      <c r="G125" s="66"/>
      <c r="H125" s="58"/>
    </row>
    <row r="126" spans="1:8" ht="18.5" customHeight="1" x14ac:dyDescent="0.2">
      <c r="A126" s="41"/>
      <c r="B126" s="7"/>
      <c r="C126" s="7"/>
      <c r="D126" s="20" t="s">
        <v>22</v>
      </c>
      <c r="E126" s="20"/>
      <c r="F126" s="21">
        <v>5.1980000000000004</v>
      </c>
      <c r="G126" s="66"/>
      <c r="H126" s="58"/>
    </row>
    <row r="127" spans="1:8" ht="30" x14ac:dyDescent="0.2">
      <c r="A127" s="42">
        <v>36</v>
      </c>
      <c r="B127" s="25">
        <v>221</v>
      </c>
      <c r="C127" s="25">
        <v>919112221</v>
      </c>
      <c r="D127" s="26" t="s">
        <v>137</v>
      </c>
      <c r="E127" s="25" t="s">
        <v>99</v>
      </c>
      <c r="F127" s="19">
        <v>90.5</v>
      </c>
      <c r="G127" s="67"/>
      <c r="H127" s="59">
        <f t="shared" si="7"/>
        <v>0</v>
      </c>
    </row>
    <row r="128" spans="1:8" ht="30" x14ac:dyDescent="0.2">
      <c r="A128" s="42">
        <v>37</v>
      </c>
      <c r="B128" s="25">
        <v>221</v>
      </c>
      <c r="C128" s="25">
        <v>919121212</v>
      </c>
      <c r="D128" s="26" t="s">
        <v>143</v>
      </c>
      <c r="E128" s="25" t="s">
        <v>99</v>
      </c>
      <c r="F128" s="19">
        <v>90.5</v>
      </c>
      <c r="G128" s="67"/>
      <c r="H128" s="59">
        <f t="shared" si="7"/>
        <v>0</v>
      </c>
    </row>
    <row r="129" spans="1:8" x14ac:dyDescent="0.2">
      <c r="A129" s="42">
        <v>38</v>
      </c>
      <c r="B129" s="25">
        <v>221</v>
      </c>
      <c r="C129" s="25">
        <v>919735112</v>
      </c>
      <c r="D129" s="26" t="s">
        <v>144</v>
      </c>
      <c r="E129" s="25" t="s">
        <v>99</v>
      </c>
      <c r="F129" s="19">
        <v>90.5</v>
      </c>
      <c r="G129" s="67"/>
      <c r="H129" s="59">
        <f t="shared" si="7"/>
        <v>0</v>
      </c>
    </row>
    <row r="130" spans="1:8" x14ac:dyDescent="0.2">
      <c r="A130" s="42">
        <v>39</v>
      </c>
      <c r="B130" s="36" t="s">
        <v>96</v>
      </c>
      <c r="C130" s="36" t="s">
        <v>141</v>
      </c>
      <c r="D130" s="26" t="s">
        <v>145</v>
      </c>
      <c r="E130" s="25" t="s">
        <v>98</v>
      </c>
      <c r="F130" s="19">
        <v>1</v>
      </c>
      <c r="G130" s="67"/>
      <c r="H130" s="59">
        <f t="shared" si="7"/>
        <v>0</v>
      </c>
    </row>
    <row r="131" spans="1:8" ht="30" x14ac:dyDescent="0.2">
      <c r="A131" s="42">
        <v>40</v>
      </c>
      <c r="B131" s="36" t="s">
        <v>96</v>
      </c>
      <c r="C131" s="36" t="s">
        <v>138</v>
      </c>
      <c r="D131" s="26" t="s">
        <v>146</v>
      </c>
      <c r="E131" s="25" t="s">
        <v>98</v>
      </c>
      <c r="F131" s="19">
        <v>1</v>
      </c>
      <c r="G131" s="67"/>
      <c r="H131" s="59">
        <f t="shared" si="7"/>
        <v>0</v>
      </c>
    </row>
    <row r="132" spans="1:8" ht="30" x14ac:dyDescent="0.2">
      <c r="A132" s="42">
        <v>41</v>
      </c>
      <c r="B132" s="25">
        <v>221</v>
      </c>
      <c r="C132" s="25">
        <v>938902112</v>
      </c>
      <c r="D132" s="26" t="s">
        <v>147</v>
      </c>
      <c r="E132" s="25" t="s">
        <v>99</v>
      </c>
      <c r="F132" s="19">
        <v>17</v>
      </c>
      <c r="G132" s="67"/>
      <c r="H132" s="59">
        <f t="shared" si="7"/>
        <v>0</v>
      </c>
    </row>
    <row r="133" spans="1:8" ht="30" x14ac:dyDescent="0.2">
      <c r="A133" s="42">
        <v>42</v>
      </c>
      <c r="B133" s="36" t="s">
        <v>96</v>
      </c>
      <c r="C133" s="36" t="s">
        <v>139</v>
      </c>
      <c r="D133" s="26" t="s">
        <v>148</v>
      </c>
      <c r="E133" s="25" t="s">
        <v>98</v>
      </c>
      <c r="F133" s="19">
        <v>1</v>
      </c>
      <c r="G133" s="67"/>
      <c r="H133" s="59">
        <f>F133*G133</f>
        <v>0</v>
      </c>
    </row>
    <row r="134" spans="1:8" ht="30" x14ac:dyDescent="0.2">
      <c r="A134" s="42">
        <v>43</v>
      </c>
      <c r="B134" s="36" t="s">
        <v>96</v>
      </c>
      <c r="C134" s="36" t="s">
        <v>140</v>
      </c>
      <c r="D134" s="26" t="s">
        <v>142</v>
      </c>
      <c r="E134" s="25" t="s">
        <v>98</v>
      </c>
      <c r="F134" s="19">
        <v>1</v>
      </c>
      <c r="G134" s="67"/>
      <c r="H134" s="59">
        <f>F134*G134</f>
        <v>0</v>
      </c>
    </row>
    <row r="135" spans="1:8" ht="26.5" customHeight="1" x14ac:dyDescent="0.2">
      <c r="A135" s="46"/>
      <c r="B135" s="12"/>
      <c r="C135" s="17">
        <v>997</v>
      </c>
      <c r="D135" s="18" t="s">
        <v>149</v>
      </c>
      <c r="E135" s="12"/>
      <c r="F135" s="13"/>
      <c r="G135" s="72"/>
      <c r="H135" s="63">
        <f>H136+H137+H139</f>
        <v>0</v>
      </c>
    </row>
    <row r="136" spans="1:8" s="1" customFormat="1" ht="30" x14ac:dyDescent="0.2">
      <c r="A136" s="42">
        <v>44</v>
      </c>
      <c r="B136" s="47">
        <v>221</v>
      </c>
      <c r="C136" s="25">
        <v>997221551</v>
      </c>
      <c r="D136" s="26" t="s">
        <v>150</v>
      </c>
      <c r="E136" s="25" t="s">
        <v>151</v>
      </c>
      <c r="F136" s="19">
        <v>98.203999999999994</v>
      </c>
      <c r="G136" s="67"/>
      <c r="H136" s="59">
        <f>F136*G136</f>
        <v>0</v>
      </c>
    </row>
    <row r="137" spans="1:8" s="1" customFormat="1" ht="30" x14ac:dyDescent="0.2">
      <c r="A137" s="42">
        <v>45</v>
      </c>
      <c r="B137" s="25">
        <v>221</v>
      </c>
      <c r="C137" s="25">
        <v>997221559</v>
      </c>
      <c r="D137" s="26" t="s">
        <v>152</v>
      </c>
      <c r="E137" s="25" t="s">
        <v>151</v>
      </c>
      <c r="F137" s="19">
        <v>2160.4879999999998</v>
      </c>
      <c r="G137" s="67"/>
      <c r="H137" s="59">
        <f>F137*G137</f>
        <v>0</v>
      </c>
    </row>
    <row r="138" spans="1:8" x14ac:dyDescent="0.2">
      <c r="A138" s="48"/>
      <c r="B138" s="20"/>
      <c r="C138" s="20"/>
      <c r="D138" s="20" t="s">
        <v>153</v>
      </c>
      <c r="E138" s="20"/>
      <c r="F138" s="21">
        <v>2160.4879999999998</v>
      </c>
      <c r="G138" s="71"/>
      <c r="H138" s="62"/>
    </row>
    <row r="139" spans="1:8" s="1" customFormat="1" ht="30" x14ac:dyDescent="0.2">
      <c r="A139" s="42">
        <v>46</v>
      </c>
      <c r="B139" s="25">
        <v>221</v>
      </c>
      <c r="C139" s="25">
        <v>997221855</v>
      </c>
      <c r="D139" s="26" t="s">
        <v>154</v>
      </c>
      <c r="E139" s="25" t="s">
        <v>151</v>
      </c>
      <c r="F139" s="19">
        <v>98.203999999999994</v>
      </c>
      <c r="G139" s="67"/>
      <c r="H139" s="59">
        <f>F139*G139</f>
        <v>0</v>
      </c>
    </row>
    <row r="140" spans="1:8" ht="25.75" customHeight="1" x14ac:dyDescent="0.2">
      <c r="A140" s="46"/>
      <c r="B140" s="12"/>
      <c r="C140" s="17">
        <v>998</v>
      </c>
      <c r="D140" s="18" t="s">
        <v>155</v>
      </c>
      <c r="E140" s="12"/>
      <c r="F140" s="13"/>
      <c r="G140" s="72"/>
      <c r="H140" s="63">
        <f>H141</f>
        <v>0</v>
      </c>
    </row>
    <row r="141" spans="1:8" s="1" customFormat="1" ht="31" thickBot="1" x14ac:dyDescent="0.25">
      <c r="A141" s="49">
        <v>47</v>
      </c>
      <c r="B141" s="50">
        <v>221</v>
      </c>
      <c r="C141" s="51">
        <v>998223011</v>
      </c>
      <c r="D141" s="52" t="s">
        <v>156</v>
      </c>
      <c r="E141" s="51" t="s">
        <v>151</v>
      </c>
      <c r="F141" s="53">
        <v>81.876999999999995</v>
      </c>
      <c r="G141" s="73"/>
      <c r="H141" s="64">
        <f>F141*G141</f>
        <v>0</v>
      </c>
    </row>
    <row r="143" spans="1:8" s="32" customFormat="1" ht="16" x14ac:dyDescent="0.2">
      <c r="D143" s="78" t="s">
        <v>158</v>
      </c>
      <c r="F143" s="85"/>
      <c r="G143" s="86"/>
      <c r="H143" s="84">
        <f>H10+H31++H39+H85+H135+H140</f>
        <v>0</v>
      </c>
    </row>
    <row r="144" spans="1:8" x14ac:dyDescent="0.2">
      <c r="D144" s="54" t="s">
        <v>159</v>
      </c>
      <c r="H144" s="55">
        <f>H143*0.21</f>
        <v>0</v>
      </c>
    </row>
    <row r="145" spans="4:8" s="78" customFormat="1" ht="16" x14ac:dyDescent="0.2">
      <c r="D145" s="78" t="s">
        <v>160</v>
      </c>
      <c r="F145" s="83"/>
      <c r="G145" s="84"/>
      <c r="H145" s="84">
        <f>H143+H144</f>
        <v>0</v>
      </c>
    </row>
  </sheetData>
  <phoneticPr fontId="13" type="noConversion"/>
  <pageMargins left="0.25" right="0.25" top="0.75" bottom="0.75" header="0.3" footer="0.3"/>
  <pageSetup paperSize="9" scale="98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nb-user</dc:creator>
  <cp:lastModifiedBy>Marie Škvorová</cp:lastModifiedBy>
  <cp:lastPrinted>2017-10-20T06:35:13Z</cp:lastPrinted>
  <dcterms:created xsi:type="dcterms:W3CDTF">2017-10-08T18:34:19Z</dcterms:created>
  <dcterms:modified xsi:type="dcterms:W3CDTF">2017-10-20T06:35:20Z</dcterms:modified>
</cp:coreProperties>
</file>